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4.xml" ContentType="application/vnd.openxmlformats-officedocument.spreadsheetml.comments+xml"/>
  <Override PartName="/xl/drawings/drawing8.xml" ContentType="application/vnd.openxmlformats-officedocument.drawing+xml"/>
  <Override PartName="/xl/comments5.xml" ContentType="application/vnd.openxmlformats-officedocument.spreadsheetml.comment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embeddings/oleObject2.bin" ContentType="application/vnd.openxmlformats-officedocument.oleObject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0" yWindow="-75" windowWidth="15330" windowHeight="8550" tabRatio="596" firstSheet="8" activeTab="8"/>
  </bookViews>
  <sheets>
    <sheet name="CONSOLIDADO" sheetId="2" r:id="rId1"/>
    <sheet name="SERVICIOS PERSONALES" sheetId="19" r:id="rId2"/>
    <sheet name="SERVICIOS ÁEREOS y viaticos " sheetId="7" r:id="rId3"/>
    <sheet name="MAQ ESP IMPRESORAS-COPIADORAS" sheetId="17" r:id="rId4"/>
    <sheet name="HARDWARE,SOFTWARE Y ACCESORIOS" sheetId="20" r:id="rId5"/>
    <sheet name="PUBLICACIONES" sheetId="22" r:id="rId6"/>
    <sheet name="ACCESORIOS OFICINA" sheetId="18" r:id="rId7"/>
    <sheet name="MUEBLES DE OFICINA" sheetId="9" r:id="rId8"/>
    <sheet name="LIBROS MAPAS, OTRAS PUBLICACION" sheetId="23" r:id="rId9"/>
    <sheet name="SUMINISTROS DE OFICINA" sheetId="5" r:id="rId10"/>
    <sheet name="APARATOS Y ACCESORIOS OFICINA" sheetId="12" r:id="rId11"/>
    <sheet name="JUNTAS DE DEPORTES" sheetId="24" r:id="rId12"/>
    <sheet name="Hoja1" sheetId="21" state="hidden" r:id="rId13"/>
  </sheets>
  <externalReferences>
    <externalReference r:id="rId14"/>
  </externalReferences>
  <definedNames>
    <definedName name="_xlnm._FilterDatabase" localSheetId="10" hidden="1">'APARATOS Y ACCESORIOS OFICINA'!$C$12:$M$17</definedName>
    <definedName name="_xlnm._FilterDatabase" localSheetId="8" hidden="1">'LIBROS MAPAS, OTRAS PUBLICACION'!$C$12:$M$22</definedName>
    <definedName name="_xlnm.Print_Titles" localSheetId="9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J7" i="19" l="1"/>
  <c r="J8" i="19"/>
  <c r="J9" i="19"/>
  <c r="J10" i="19"/>
  <c r="J11" i="19"/>
  <c r="J12" i="19"/>
  <c r="J15" i="19"/>
  <c r="H8" i="2"/>
  <c r="N52" i="5"/>
  <c r="N49" i="5"/>
  <c r="N50" i="5"/>
  <c r="N51" i="5"/>
  <c r="N48" i="5"/>
  <c r="K51" i="5"/>
  <c r="I51" i="5"/>
  <c r="N54" i="5"/>
  <c r="N13" i="5"/>
  <c r="N34" i="5"/>
  <c r="N33" i="5"/>
  <c r="N30" i="5"/>
  <c r="N29" i="5"/>
  <c r="N19" i="5"/>
  <c r="N18" i="5"/>
  <c r="N15" i="12"/>
  <c r="J12" i="20"/>
  <c r="M13" i="12"/>
  <c r="J10" i="20"/>
  <c r="H13" i="20"/>
  <c r="N13" i="12"/>
  <c r="M14" i="12"/>
  <c r="N14" i="12"/>
  <c r="M16" i="12"/>
  <c r="N16" i="12"/>
  <c r="N17" i="5"/>
  <c r="N12" i="5"/>
  <c r="N57" i="5"/>
  <c r="N14" i="5"/>
  <c r="N15" i="5"/>
  <c r="N16" i="5"/>
  <c r="N20" i="5"/>
  <c r="N21" i="5"/>
  <c r="N22" i="5"/>
  <c r="N23" i="5"/>
  <c r="N24" i="5"/>
  <c r="N25" i="5"/>
  <c r="N26" i="5"/>
  <c r="N27" i="5"/>
  <c r="N28" i="5"/>
  <c r="N31" i="5"/>
  <c r="N32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53" i="5"/>
  <c r="N55" i="5"/>
  <c r="N56" i="5"/>
  <c r="J9" i="18"/>
  <c r="J10" i="18"/>
  <c r="J11" i="18"/>
  <c r="H14" i="2"/>
  <c r="J9" i="9"/>
  <c r="J10" i="9"/>
  <c r="J11" i="9"/>
  <c r="H15" i="2"/>
  <c r="H20" i="24"/>
  <c r="H17" i="2"/>
  <c r="L17" i="12"/>
  <c r="L57" i="5"/>
  <c r="G16" i="2"/>
  <c r="J9" i="20"/>
  <c r="J13" i="20"/>
  <c r="H11" i="2"/>
  <c r="I11" i="22"/>
  <c r="H12" i="2"/>
  <c r="H11" i="9"/>
  <c r="G15" i="2"/>
  <c r="H11" i="18"/>
  <c r="G14" i="2"/>
  <c r="L22" i="23"/>
  <c r="G13" i="2"/>
  <c r="H11" i="22"/>
  <c r="G12" i="2"/>
  <c r="G11" i="2"/>
  <c r="H9" i="7"/>
  <c r="I9" i="7"/>
  <c r="K17" i="23"/>
  <c r="I17" i="23"/>
  <c r="M22" i="23"/>
  <c r="H13" i="2"/>
  <c r="H10" i="7"/>
  <c r="I10" i="7"/>
  <c r="I15" i="19"/>
  <c r="G8" i="2"/>
  <c r="K21" i="23"/>
  <c r="I21" i="23"/>
  <c r="K20" i="23"/>
  <c r="I20" i="23"/>
  <c r="K19" i="23"/>
  <c r="I19" i="23"/>
  <c r="K18" i="23"/>
  <c r="I18" i="23"/>
  <c r="K16" i="23"/>
  <c r="I16" i="23"/>
  <c r="K15" i="23"/>
  <c r="I15" i="23"/>
  <c r="G22" i="23"/>
  <c r="K14" i="23"/>
  <c r="I14" i="23"/>
  <c r="K13" i="23"/>
  <c r="I13" i="23"/>
  <c r="G40" i="21"/>
  <c r="E40" i="21"/>
  <c r="G39" i="21"/>
  <c r="E39" i="21"/>
  <c r="E38" i="21"/>
  <c r="E37" i="21"/>
  <c r="E36" i="21"/>
  <c r="E35" i="21"/>
  <c r="E34" i="21"/>
  <c r="E33" i="21"/>
  <c r="E32" i="21"/>
  <c r="E31" i="21"/>
  <c r="E30" i="21"/>
  <c r="G29" i="21"/>
  <c r="E29" i="21"/>
  <c r="E28" i="21"/>
  <c r="E27" i="21"/>
  <c r="E26" i="21"/>
  <c r="E25" i="21"/>
  <c r="E24" i="21"/>
  <c r="E23" i="21"/>
  <c r="E22" i="21"/>
  <c r="E21" i="21"/>
  <c r="E20" i="21"/>
  <c r="E19" i="21"/>
  <c r="E18" i="21"/>
  <c r="E17" i="21"/>
  <c r="E16" i="21"/>
  <c r="E15" i="21"/>
  <c r="E14" i="21"/>
  <c r="E13" i="21"/>
  <c r="E12" i="21"/>
  <c r="E11" i="21"/>
  <c r="E10" i="21"/>
  <c r="E9" i="21"/>
  <c r="E8" i="21"/>
  <c r="E7" i="21"/>
  <c r="E6" i="21"/>
  <c r="E5" i="21"/>
  <c r="E4" i="21"/>
  <c r="E3" i="21"/>
  <c r="I13" i="12"/>
  <c r="K13" i="12"/>
  <c r="I14" i="12"/>
  <c r="K14" i="12"/>
  <c r="I16" i="12"/>
  <c r="K16" i="12"/>
  <c r="G17" i="12"/>
  <c r="I15" i="5"/>
  <c r="K15" i="5"/>
  <c r="I16" i="5"/>
  <c r="K16" i="5"/>
  <c r="I17" i="5"/>
  <c r="I20" i="5"/>
  <c r="K20" i="5"/>
  <c r="I21" i="5"/>
  <c r="K21" i="5"/>
  <c r="I23" i="5"/>
  <c r="K23" i="5"/>
  <c r="I24" i="5"/>
  <c r="K24" i="5"/>
  <c r="I25" i="5"/>
  <c r="K25" i="5"/>
  <c r="I26" i="5"/>
  <c r="K26" i="5"/>
  <c r="I27" i="5"/>
  <c r="K27" i="5"/>
  <c r="I28" i="5"/>
  <c r="K28" i="5"/>
  <c r="I31" i="5"/>
  <c r="K31" i="5"/>
  <c r="I35" i="5"/>
  <c r="K35" i="5"/>
  <c r="I36" i="5"/>
  <c r="K36" i="5"/>
  <c r="I37" i="5"/>
  <c r="K37" i="5"/>
  <c r="I38" i="5"/>
  <c r="K38" i="5"/>
  <c r="I39" i="5"/>
  <c r="K39" i="5"/>
  <c r="I41" i="5"/>
  <c r="K41" i="5"/>
  <c r="I44" i="5"/>
  <c r="K44" i="5"/>
  <c r="I46" i="5"/>
  <c r="K46" i="5"/>
  <c r="I53" i="5"/>
  <c r="K53" i="5"/>
  <c r="I55" i="5"/>
  <c r="K55" i="5"/>
  <c r="I56" i="5"/>
  <c r="K56" i="5"/>
  <c r="G57" i="5"/>
  <c r="I11" i="9"/>
  <c r="I11" i="18"/>
  <c r="H10" i="17"/>
  <c r="G10" i="2"/>
  <c r="I10" i="17"/>
  <c r="H10" i="2"/>
  <c r="H11" i="7"/>
  <c r="G9" i="2"/>
  <c r="N17" i="12"/>
  <c r="H16" i="2"/>
  <c r="I11" i="7"/>
  <c r="H9" i="2"/>
  <c r="H18" i="2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<sst xmlns="http://schemas.openxmlformats.org/spreadsheetml/2006/main" count="704" uniqueCount="320">
  <si>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</si>
  <si>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</si>
  <si>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</si>
  <si>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</si>
  <si>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</si>
  <si>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</si>
  <si>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</si>
  <si>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</si>
  <si>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</si>
  <si>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</si>
  <si>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</si>
  <si>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</si>
  <si>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</si>
  <si>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</si>
  <si>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</si>
  <si>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N/A</t>
  </si>
  <si>
    <t>RUBRO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</si>
  <si>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</si>
  <si>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</si>
  <si>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</si>
  <si>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</si>
  <si>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</si>
  <si>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</si>
  <si>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</si>
  <si>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GANCHOS CLIPS MARIPOSA</t>
  </si>
  <si>
    <t>GANCHOS COSEDORA 9(23) / 12</t>
  </si>
  <si>
    <t>GANCHOS PARA COSEDORA 26/6</t>
  </si>
  <si>
    <t>LAPIZ NEGRO</t>
  </si>
  <si>
    <t>RESMA</t>
  </si>
  <si>
    <t>PEGANTE EN BARRA (PEGASTIC)</t>
  </si>
  <si>
    <t>BARRA</t>
  </si>
  <si>
    <t>RESALTADORES SURTIDOS</t>
  </si>
  <si>
    <t>SACAGANCHOS</t>
  </si>
  <si>
    <t>SOBRES MANILA OFICIO</t>
  </si>
  <si>
    <t>1.47.1</t>
  </si>
  <si>
    <t>HARDWARE, SOFTWARE, REDES Y SUS ACCESORIOS</t>
  </si>
  <si>
    <t>Este servicio será contratado por la Coordinación Administrativa.</t>
  </si>
  <si>
    <t>TOTAL CONSUMO 2010</t>
  </si>
  <si>
    <t xml:space="preserve">SALDO ACTUAL </t>
  </si>
  <si>
    <t>GANCHOS CLIPS PLASTICOS</t>
  </si>
  <si>
    <t>CATEGORÍA/ CLASE O SUBCLASE</t>
  </si>
  <si>
    <t>2.39.3</t>
  </si>
  <si>
    <t>SERVICIO ÁEREO PARA PASAJEROS</t>
  </si>
  <si>
    <t>Comprende aquellos servicios aéreos para pasajeros nacionales e internacionales (Tiquetes)</t>
  </si>
  <si>
    <t>TIPO</t>
  </si>
  <si>
    <t>PC 2011 DEFINITIVO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</si>
  <si>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</si>
  <si>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</si>
  <si>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</si>
  <si>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</si>
  <si>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</si>
  <si>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</si>
  <si>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</si>
  <si>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</si>
  <si>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</si>
  <si>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>1.32.10.3</t>
  </si>
  <si>
    <t>Cinta para empaque de 25 micras</t>
  </si>
  <si>
    <t>CINTA PEGANTE PARA EMPAQUE  24 X 50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</si>
  <si>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</si>
  <si>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</si>
  <si>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</si>
  <si>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</si>
  <si>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</si>
  <si>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</si>
  <si>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</si>
  <si>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23/12, en alambre metalico cobrizado, por 1000 und. </t>
  </si>
  <si>
    <t>1.52.1.45.57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</si>
  <si>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</si>
  <si>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</si>
  <si>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</si>
  <si>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</si>
  <si>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</si>
  <si>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1.52.1.38.435</t>
  </si>
  <si>
    <t xml:space="preserve">Lapiz para escritura, fabricado en madera, de forma hexagonal con borrador, mina negra de 2 mm y dureza No.2.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</si>
  <si>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</si>
  <si>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</si>
  <si>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</si>
  <si>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</si>
  <si>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</si>
  <si>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</si>
  <si>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</si>
  <si>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</si>
  <si>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</si>
  <si>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</si>
  <si>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</si>
  <si>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</si>
  <si>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</si>
  <si>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</si>
  <si>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</si>
  <si>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</si>
  <si>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</si>
  <si>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</si>
  <si>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</si>
  <si>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</si>
  <si>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</si>
  <si>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</si>
  <si>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</si>
  <si>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</si>
  <si>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</si>
  <si>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</si>
  <si>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Tapa legajadora plastificada tamaño oficio 23 x 35 cm</t>
  </si>
  <si>
    <t xml:space="preserve">TAPA LEGAJADORA PLASTIFICADA TAMAÑO OFICIO </t>
  </si>
  <si>
    <t>1.52.2.33</t>
  </si>
  <si>
    <t>TIJERAS</t>
  </si>
  <si>
    <t>Tijeras metalicas de acero inoxidable para cortar papel</t>
  </si>
  <si>
    <t>UNIDAD DE MEDIDA</t>
  </si>
  <si>
    <t>SUMINISTROS Y APARATOS DE OFICINA/FORMAS Y SOBRES</t>
  </si>
  <si>
    <t>BANDAS DE CAUCHO</t>
  </si>
  <si>
    <t>BLOCK CUADRICULADO 80 HOJAS</t>
  </si>
  <si>
    <t>MARBETES</t>
  </si>
  <si>
    <t>ROLLO</t>
  </si>
  <si>
    <t>PERFORADORA 2 HUECOS</t>
  </si>
  <si>
    <t>PLASTILINA LIMPIA TIPOS</t>
  </si>
  <si>
    <t>SOBRES MANILA CARTA</t>
  </si>
  <si>
    <t>FRASCO</t>
  </si>
  <si>
    <t xml:space="preserve">Suministro de tiquetes áereos en rutas nacionales </t>
  </si>
  <si>
    <t>CORRECTOR LIQUIDO LÁPIZ</t>
  </si>
  <si>
    <t>PAQUETES</t>
  </si>
  <si>
    <t>SOBRES BLANCOS OFICIO</t>
  </si>
  <si>
    <t>TINTA NEGRA PARA SELLOS</t>
  </si>
  <si>
    <t>1.16.2.9</t>
  </si>
  <si>
    <t>MAQUINARIA PARA INDUSTRIAS ESPECIALES/ IMPRESORAS, DUPLICADORAS Y EQUIPO PARA ENCUADERNACIÓN</t>
  </si>
  <si>
    <t xml:space="preserve">Comprende aquellos equipos de oficina tales como impresoras especiales, duplicadoras, equipo para encuadernación, entre otros. </t>
  </si>
  <si>
    <t>Copiadora (fotocopiadora)</t>
  </si>
  <si>
    <t>1.48.1.14</t>
  </si>
  <si>
    <t>DIRECTORIO TELEFÓNICO DESPACHOS PÚBLICOS</t>
  </si>
  <si>
    <t>1.52.1.39</t>
  </si>
  <si>
    <t>Directorio</t>
  </si>
  <si>
    <t>Este servicio será contratado por la Coordinación de Grupo Administrativo</t>
  </si>
  <si>
    <t>Este servicio será contratado por la Coordinación de Apoyo Tecnológico.</t>
  </si>
  <si>
    <t xml:space="preserve">Suministro de tiquetes áereos en rutas nacionales e internacionales. </t>
  </si>
  <si>
    <t>Este servicio serán contratados por la Coordinación de Apoyo Tecnológico.</t>
  </si>
  <si>
    <t>el suministro de estos elementos serán contratados por la Coordinación de Apoyo Tecnológico, ver anexo.</t>
  </si>
  <si>
    <t>El suministro de estos elementos serán contratados por la Coordinación Administrativa.</t>
  </si>
  <si>
    <t>1.52.1.11.59</t>
  </si>
  <si>
    <t xml:space="preserve">Banda elastica en caucho, referencia 22, por 25 g . </t>
  </si>
  <si>
    <t>1.52.1.8.19</t>
  </si>
  <si>
    <t xml:space="preserve">Block de papel amarillo, cuadriculado, carta, 80 hojas. </t>
  </si>
  <si>
    <t>CINTAS ADHESIVAS INDUSTRIALES</t>
  </si>
  <si>
    <t>1.52.1.35</t>
  </si>
  <si>
    <t>Corrector</t>
  </si>
  <si>
    <t>1.52.1.54.2</t>
  </si>
  <si>
    <t xml:space="preserve">Marbete tamaño 10 x 1,2 cm, de 190 und. </t>
  </si>
  <si>
    <t>1.52.1.61.338</t>
  </si>
  <si>
    <t xml:space="preserve">Plastilina en bloque, uso limpiatipos, presentacion en caja de 2 unidades y peso menor o igual a 50 g, con tonalidad monocolor. </t>
  </si>
  <si>
    <t>1.52.1.83</t>
  </si>
  <si>
    <t>Rotulo adhesivo en papel bond</t>
  </si>
  <si>
    <t>ROTULOS ADHESIVOS TAMAÑO CARTA 215.9 X 279.4 MM 
400 UNIDADES</t>
  </si>
  <si>
    <t>1.52.1.70.229</t>
  </si>
  <si>
    <t xml:space="preserve">Tinta para almohadilla, de color negro, y presentacion de 28 - 30 cm3 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</si>
  <si>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</si>
  <si>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</si>
  <si>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</si>
  <si>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</si>
  <si>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1.52.3.8.1628</t>
  </si>
  <si>
    <t xml:space="preserve">Sobre bolsa, en papel bond de 90 g/m2, de tamaño 25.0x35.0cm, sin burbuja plastica de amortiguacion, presentacion exterior sin ventanilla, de tipo solapa universal y engomada. </t>
  </si>
  <si>
    <t>TONER IMPRESORA XEROX 109R00725-3120/3130</t>
  </si>
  <si>
    <t>PAPEL PARA FAX 30MTS</t>
  </si>
  <si>
    <t>Silla  ejecutiva sin brazos (ergonómica)</t>
  </si>
  <si>
    <t>MEDIA ARITMETICA/
PRECIO INDICATIVO</t>
  </si>
  <si>
    <t>1.48.3.1.228</t>
  </si>
  <si>
    <t>MUEBLES/ACCESORIOS</t>
  </si>
  <si>
    <t>PAPELERA PARA PISO (BASURERA)</t>
  </si>
  <si>
    <t xml:space="preserve">Basurera en madera, sin tapa, de dimensiones mayores o iguales a 0.30 x 0.10 x 0.20 y menores o iguales a 0.399 x 0.70 x 0.90 m </t>
  </si>
  <si>
    <t>Apoyo a la Gestión de Inspección, Vigilancia y Control del Sistema Nacional del Deporte</t>
  </si>
  <si>
    <t>PAPELERA PARA ESCRITORIO</t>
  </si>
  <si>
    <t>PERFIL</t>
  </si>
  <si>
    <t>2.31.16</t>
  </si>
  <si>
    <t>SERVICIOS PERSONALES</t>
  </si>
  <si>
    <t xml:space="preserve">Prestación de servicios profesionales </t>
  </si>
  <si>
    <t>1.48.3.1</t>
  </si>
  <si>
    <t>Papelera para piso (basurera) y papelera para escritorio</t>
  </si>
  <si>
    <t>1.32.10.6.1</t>
  </si>
  <si>
    <t>CINTA PEGANTE PARA DISPENSADOR  12 X 40</t>
  </si>
  <si>
    <t>Cinta de facil corte, polipropileno, dimensiones (12mmx40m),</t>
  </si>
  <si>
    <t>1.52.1.81.113</t>
  </si>
  <si>
    <t xml:space="preserve">Rollo de papel para fax, en papel termico, sin impresion, de 21 cm de ancho y 30 m de largo, por 1 und. </t>
  </si>
  <si>
    <t>PEGANTE LIQUIDO 115  grs</t>
  </si>
  <si>
    <t>1.52.1.48.9</t>
  </si>
  <si>
    <t xml:space="preserve">Pegante liquido en presentacion de 115 g sin glicerina. </t>
  </si>
  <si>
    <t>Escritorios modulares tres cajones</t>
  </si>
  <si>
    <t>1.48.1.23.3</t>
  </si>
  <si>
    <t xml:space="preserve">Papelera en madera cedro, de 0-2 bandejas, de dimensiones menores a 0.25 x 0.27 x 0.05 m </t>
  </si>
  <si>
    <t>ABOGADO</t>
  </si>
  <si>
    <t>Silla ergonómica</t>
  </si>
  <si>
    <t>Escritorio de oficina</t>
  </si>
  <si>
    <t xml:space="preserve">Computadores </t>
  </si>
  <si>
    <t>Descripción del Producto</t>
  </si>
  <si>
    <t>Unidad de Medida</t>
  </si>
  <si>
    <t xml:space="preserve">TOTAL CONSUMO 2010 </t>
  </si>
  <si>
    <t>PC 2011</t>
  </si>
  <si>
    <t>ADHESIVOS PARA MARCAR PRES-APLIQUE 88,9x23 mm</t>
  </si>
  <si>
    <t>BOLIGRAFO MICROPUNTA COLORES</t>
  </si>
  <si>
    <t>BOLIGRAFO MICROPUNTA NEGRO</t>
  </si>
  <si>
    <t>BOLIGRAFOS NEGROS</t>
  </si>
  <si>
    <t>CINTA PARA DISPENSADOR 12x40</t>
  </si>
  <si>
    <t>CINTA PEGANTE PARA EMPAQUE 2"</t>
  </si>
  <si>
    <t>CORRECTOR LIQUIDO EN LAPIZ</t>
  </si>
  <si>
    <t>COSEDORA BATES REF:550/550C</t>
  </si>
  <si>
    <t>DIRECTORIO TELEFONICO</t>
  </si>
  <si>
    <t>GANCHO LEGAJADOR TRES PIEZAS PLASTICAS X20U</t>
  </si>
  <si>
    <t>GANCHOS COSEDORA SEMINDUSTRIAL</t>
  </si>
  <si>
    <t>NOTAS ADHESIVAS GRANDES100X75 MM</t>
  </si>
  <si>
    <t>NOTAS ADHESIVAS PEQUEÑAS</t>
  </si>
  <si>
    <t>PAPEL PARA FAX 30 MTS</t>
  </si>
  <si>
    <t>PEGANTE LIQUIDO POR 115 GR</t>
  </si>
  <si>
    <t>SOBRE TAMAÑO OFICIO BLANCO</t>
  </si>
  <si>
    <t>TAPA LEGAJADORA PLASTIFICADA 23X35 CM</t>
  </si>
  <si>
    <t>TIJERAS METALICAS PARA PAPEL</t>
  </si>
  <si>
    <t>TINTA PARA SELLOS</t>
  </si>
  <si>
    <t>TONER IMPRESORA LEXMARK T630-12A7462</t>
  </si>
  <si>
    <t>GRUPO JÚRIDICO Y AGENDA LEGISLATIVA</t>
  </si>
  <si>
    <t>1.47.1.1</t>
  </si>
  <si>
    <t>Computador personal de escritorio integral con capacidad y rendimiento alto.</t>
  </si>
  <si>
    <t xml:space="preserve">Procesos coactivos, conceptos juridicos; resolución derechos de petición de información y tutelas presentadas ante los diferentes juzgados del país relacionadas con las actividades propias de COLDEPORTES </t>
  </si>
  <si>
    <t xml:space="preserve">SERVICIOS DE PROCESAMIENTO DE INFORMACIÓN/
SERVICIOS AUTOMATIZADOS DE NOTICIAS </t>
  </si>
  <si>
    <t>Servicios automatizados de noticias, servicios de datos u otros servicios de informacion, compra de datos (el equivalente electronico de libros, periodicos, publicaciones periodicas, etc).</t>
  </si>
  <si>
    <t>SERVICIOS DE PUBLICACIÓN DE LOS AVISOS DE CONVOCATORIAS PÚBLICAS, AVISOS EMPLAZATORIOS, EDICTOS Y NOTIFICACIONES</t>
  </si>
  <si>
    <t>Este servicio será contratado entre las oficinas de IVC, Grupo Contratación y Secretaria General.</t>
  </si>
  <si>
    <t>LIGROS, MAPAS Y OTRAS PUBLICACIONES/ DIVERSOS MATERIALES IMPRESOS</t>
  </si>
  <si>
    <t>1.53.1.37</t>
  </si>
  <si>
    <t>Libro o cartilla técnica</t>
  </si>
  <si>
    <t>1.53.1.38</t>
  </si>
  <si>
    <t>CÓDIGO CÍVIL - LEGIS (RENOVACIÓN ANUAL)</t>
  </si>
  <si>
    <t>CÓDIGO CONTENCIOSO ADMINISTRATIVO - LEGIS (RENOVACIÓN ANUAL)</t>
  </si>
  <si>
    <t>CÓDIGO COMERCIO - LEGIS (RENOVACIÓN ANUAL)</t>
  </si>
  <si>
    <t>CÓDIGO DE PROCEDIMIENTO CÍVIL - LEGIS (RENOVACIÓN ANUAL)</t>
  </si>
  <si>
    <t>CÓDIGO SUSTANTIVO DEL TRABAJO - LEGIS (RENOVACIÓN ANUAL)</t>
  </si>
  <si>
    <t>CONSTITUCIÓN POLÍTICA COLOMBIANA - LEGIS (RENOVACIÓN ANUAL)</t>
  </si>
  <si>
    <t>RÉGIMEN CONTABLE TRIBUTARIO - LEGIS (RENOVACIÓN ANUAL)</t>
  </si>
  <si>
    <t>Compendio de hojas sustituibles de temas especializados, con sus respectivas actualizaciones.</t>
  </si>
  <si>
    <t>ESTATUTO TRIBUTARIO</t>
  </si>
  <si>
    <t>BRINDAR ASESORÍA Y APOYO JURÍDICO A LA SECRETARIA GENERAL – GRUPO JURÍDICO Y AGENDA LEGISLATIVA.</t>
  </si>
  <si>
    <t>Computadores,computador portatil e impresora  multifuncional.</t>
  </si>
  <si>
    <t>1.53.1/7</t>
  </si>
  <si>
    <t>BRINDAR ASISTENCIA Y APOYO JURÍDICO A LA SECRETARÍA GENERAL GRUPO JURÍDICO Y AGENDA LEGISLATIVA Y JUNTAS DE DEPORTES .</t>
  </si>
  <si>
    <t>BRINDAR ASISTENCIA Y APOYO JURÍDICO EXTERNO EN LA A LA SECRETARÍA GENERAL GRUPO JURÍDICO.</t>
  </si>
  <si>
    <t>Prestación de servicios profesionales Y PERSONAL DE PLANTA</t>
  </si>
  <si>
    <t>Servicios de publicación de los avisos de convocatorias públicas, avisos emplazatorios, edictos y notificaciones cuscripcion notinet.</t>
  </si>
  <si>
    <t xml:space="preserve">Libros, manuales </t>
  </si>
  <si>
    <t>PC 2012 DEFINITIVO</t>
  </si>
  <si>
    <t>Régimen Penal Colombiano (legis)</t>
  </si>
  <si>
    <t>VALOR UNIATRIO</t>
  </si>
  <si>
    <t>Comprende aquellos servicios terrestre manutencion transporte terrestre</t>
  </si>
  <si>
    <t>Suministro de pasaje terrestre hotel y otros</t>
  </si>
  <si>
    <t>VALOR UNITARIO</t>
  </si>
  <si>
    <t>VALOR AÑO</t>
  </si>
  <si>
    <t>SERVICIO ÁEREO PARA PASAJEROS VIATÍCOS Y GASTOS DE VIAJE</t>
  </si>
  <si>
    <t>VALOR TOTAL</t>
  </si>
  <si>
    <t>CONSOLIDADO ANTEPROYECTO PRESUPUESTO</t>
  </si>
  <si>
    <t>JUNTAS DE DEPORTES</t>
  </si>
  <si>
    <t xml:space="preserve">HONORARIOS </t>
  </si>
  <si>
    <t>ABOGADO EXTERNO MATEO FLORIANO Y AUGUSTO OSORIO</t>
  </si>
  <si>
    <t>ABOGADO EXTERNO LUCIA TELLEZ</t>
  </si>
  <si>
    <t>ABOGADO EXTERNO IVAN DARIO GUERRA</t>
  </si>
  <si>
    <t>ABOGADO EXTERNO NANCY STELLA FORERO</t>
  </si>
  <si>
    <t>ABOGADO EXTERNO ADRIANA BASTIDAS</t>
  </si>
  <si>
    <t>CALCULO ACTUARIAL</t>
  </si>
  <si>
    <t>TRANSFERENCIAS CORRIENTES</t>
  </si>
  <si>
    <t>PENSIONES Y JUBILACIONES</t>
  </si>
  <si>
    <t>PENSIONES JUNTA DEL VALLE DEL CAUCA</t>
  </si>
  <si>
    <t>PENSIONES JUNTA DE SANTANDER</t>
  </si>
  <si>
    <t>SENTENCIAS Y CONCILIACIONES</t>
  </si>
  <si>
    <t>PROCESO ADMINISTRATIVO JUNTA BOYACA</t>
  </si>
  <si>
    <t>PROCESO ADMINISTRATIVO JUNTA DEL VALLE DEL CAUCA</t>
  </si>
  <si>
    <t>PROCESO LABORAL JUNTA DEL ATLANTICO</t>
  </si>
  <si>
    <t>PROCESO  ADMINISTRATIVO JUNTA DEL ATLANTICO</t>
  </si>
  <si>
    <t>Incorporacion Juntas de Deportes</t>
  </si>
  <si>
    <t>1.47.1.4</t>
  </si>
  <si>
    <t>Computador portatil</t>
  </si>
  <si>
    <t>Portatil capacidad y rendimiento alto.</t>
  </si>
  <si>
    <t>INVERSIÓN
722170800410</t>
  </si>
  <si>
    <t>1.47.2.17</t>
  </si>
  <si>
    <t>Impresora multifuncional</t>
  </si>
  <si>
    <t>Scanner</t>
  </si>
  <si>
    <t>HUMEDECEDOR DE DEDOS</t>
  </si>
  <si>
    <t>humedecedor de dedos</t>
  </si>
  <si>
    <t>SOBRES MANILA MEDIA CARTA</t>
  </si>
  <si>
    <t>1.52.1.17.3</t>
  </si>
  <si>
    <t>BORRADOR DE NATA PZ-20 O
BR 20</t>
  </si>
  <si>
    <t xml:space="preserve">Borrador para lapiz, tipo nata, tamaño grande, por 1 und. </t>
  </si>
  <si>
    <t xml:space="preserve">1.52.1.18 </t>
  </si>
  <si>
    <t>CAJA PARA ARCHIVO TIPO NEVERA</t>
  </si>
  <si>
    <t>Caja para archivo</t>
  </si>
  <si>
    <t>1.52.1.72.2</t>
  </si>
  <si>
    <t>DISCO COMPACTO/CD - R</t>
  </si>
  <si>
    <t>Disco compacto gravable, de 700 Mb 80 min, por 1 und.</t>
  </si>
  <si>
    <t>1.52.1.72</t>
  </si>
  <si>
    <t>DVD/R</t>
  </si>
  <si>
    <t>Disco compacto</t>
  </si>
  <si>
    <t>1.52.1.13.38</t>
  </si>
  <si>
    <t>BANDERITAS FLAGS LANGUETTES</t>
  </si>
  <si>
    <t>Banderita mayor a ? y menor o igual a 1 in, sin iconos impresos, en presentacion por paquete de 60 unidades .</t>
  </si>
  <si>
    <t>1.52.1.41.77</t>
  </si>
  <si>
    <t>MARCADOR PARA ACETATO</t>
  </si>
  <si>
    <t xml:space="preserve">Marcador permanente, desechable, contenido de tinta menor o igual a 2,5 g , de punta redonda acrilica, para hacer lineas de aprox. 1 mm , por 1 und. </t>
  </si>
  <si>
    <t>1.52.1.44.10</t>
  </si>
  <si>
    <t>MINAS 0.5</t>
  </si>
  <si>
    <t xml:space="preserve">Mina para portaminas, con diametro de escritura aproximado de 0,5 mm, con tonalidad de escritura 2H, por 12 und. </t>
  </si>
  <si>
    <t>1.52.3.8.1620</t>
  </si>
  <si>
    <t>Sobre bolsa, en papel manila de 75 g/m2, de tama?o 17.5x24.0cm, sin burbuja plastica de amortiguacion, presentacion exterior sin ventanilla, de tipo solapa universal y engomada.</t>
  </si>
  <si>
    <t>1.52.2.15.31</t>
  </si>
  <si>
    <t>1.52.1.75</t>
  </si>
  <si>
    <t xml:space="preserve">Toner </t>
  </si>
  <si>
    <t>TONER HP COLOR LASER JET 4700 PCL 6 REF Q5952A (YELLOW)</t>
  </si>
  <si>
    <t>TONER HP COLOR LASER JET 4700 PCL 6 REF Q5951A (CYAN)</t>
  </si>
  <si>
    <t>TONER HP COLOR LASER JET 4700 PCL 6 REF Q5953A (MAGENTA)</t>
  </si>
  <si>
    <t xml:space="preserve">TONER HP COLOR LASER JET 4700 PCL 6 REF Q5950A (NEGRO) </t>
  </si>
  <si>
    <t>TONER XEROX 3120 REF 109R00725</t>
  </si>
  <si>
    <t>1.47.2.6</t>
  </si>
  <si>
    <t>SERVICIO DE INFORMACION JÚRIDICA EMPRESARIAL</t>
  </si>
  <si>
    <t>Otros servicios de publicacion, imprenta, cartografia, fotografia y comunicacion.</t>
  </si>
  <si>
    <t>OTROS SERVICIOS DE PÚBLICACIÓN, IMPRENTA, CARTOGRAFÍA Y COMUNICACIÓN.</t>
  </si>
  <si>
    <t>2.32.6.5</t>
  </si>
  <si>
    <t>CONTADOR PÚBLICO</t>
  </si>
  <si>
    <t xml:space="preserve"> TITULO EN DERECHO, POS GRADO DERECHO ADVO MINIMO 2 AÑOS DE EXPERIENCIA LABORAL A PARTIR DE TERMINACION DE MATERIAS - ABOGADO</t>
  </si>
  <si>
    <t xml:space="preserve">BRINDAR ASESORIA INTEGRAL JURIDICA A LA ENTIDAD, ASISTIR Y APOYAR LA REVISION, EJECUCION Y EVALUACION JUIDICA DE CONVENIOS Y/O CONTRATOS QUE SE ADELANTEN ENN FASES PRECONTRACTUAL, CONTRACTUAL  Y POS CONTRACTUAL, INCLUYE LIQUIDACION HASTA ETAPA PREJUDICIAL </t>
  </si>
  <si>
    <t xml:space="preserve"> TITULO EN DERECHO, POS GRADO DERECHO ADVO, EXPERTO EN CONTRATACION ESTATAL Y ASESORIAS EN REGIM,EN ADVO Y CONTACTUAL  MINIMO CINCO (5)  AÑOS DE EXPERIENCIA LABORAL A PARTIR DE TERMINACION DE MATERIAS - ABOGADO</t>
  </si>
  <si>
    <t xml:space="preserve">BRINDAR ASISTENCIA Y APOYO EN FINANZAS, REVISION CONTABLE Y FIANANCIERA DE JUNTAS ADMINISTRADORAS SECCIONALES (FALTANTES DE LIQUIDACION) REALIZAR DIAGNOSTICO DE ACREENCIAS DE TIPO LABORAL, COADYUVAR EN LABORES ATENIENTES A SUI PROFESION.   </t>
  </si>
  <si>
    <t xml:space="preserve"> TITULO EN FINANZAS Y ELACIONES INTERNACIONALES, POS GRADO EN GOBIERNO, GERENCIA Y ASUNTOS PUBLICOS. EXPERIENCIA MINIMA DOS (2) AÑOS CONTADOS A PARTIR DE TERMINACION DE MATERIAS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</si>
</sst>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\ #,##0.00_);\(&quot;$&quot;\ #,##0.00\)"/>
    <numFmt numFmtId="172" formatCode="&quot;$&quot;\ #,##0.00"/>
    <numFmt numFmtId="173" formatCode="&quot;$&quot;\ #,##0"/>
  </numFmts>
  <fonts count="32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b/>
      <sz val="8"/>
      <color indexed="8"/>
      <name val="Calibri"/>
      <family val="2"/>
    </font>
    <font>
      <b/>
      <sz val="10"/>
      <color indexed="8"/>
      <name val="Calibri"/>
      <family val="2"/>
    </font>
    <font>
      <sz val="8"/>
      <color indexed="10"/>
      <name val="Arial"/>
      <family val="2"/>
    </font>
    <font>
      <b/>
      <sz val="8"/>
      <color indexed="9"/>
      <name val="Calibri"/>
      <family val="2"/>
    </font>
    <font>
      <b/>
      <sz val="10"/>
      <color indexed="9"/>
      <name val="Calibri"/>
      <family val="2"/>
    </font>
    <font>
      <b/>
      <sz val="8"/>
      <color indexed="9"/>
      <name val="Arial"/>
      <family val="2"/>
    </font>
    <font>
      <b/>
      <sz val="10"/>
      <color indexed="9"/>
      <name val="Arial"/>
      <family val="2"/>
    </font>
    <font>
      <b/>
      <sz val="8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1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/>
    </xf>
    <xf numFmtId="0" fontId="9" fillId="2" borderId="17" xfId="0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/>
    </xf>
    <xf numFmtId="0" fontId="19" fillId="0" borderId="21" xfId="0" applyFont="1" applyFill="1" applyBorder="1" applyAlignment="1">
      <alignment vertical="center" wrapText="1"/>
    </xf>
    <xf numFmtId="172" fontId="0" fillId="0" borderId="22" xfId="0" applyNumberFormat="1" applyFill="1" applyBorder="1" applyAlignment="1">
      <alignment vertical="center"/>
    </xf>
    <xf numFmtId="172" fontId="0" fillId="0" borderId="23" xfId="0" applyNumberFormat="1" applyFill="1" applyBorder="1" applyAlignment="1">
      <alignment vertical="center"/>
    </xf>
    <xf numFmtId="172" fontId="0" fillId="0" borderId="23" xfId="0" applyNumberFormat="1" applyBorder="1" applyAlignment="1">
      <alignment vertical="center"/>
    </xf>
    <xf numFmtId="0" fontId="21" fillId="0" borderId="14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/>
    </xf>
    <xf numFmtId="0" fontId="21" fillId="4" borderId="25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vertical="center" wrapText="1"/>
    </xf>
    <xf numFmtId="0" fontId="17" fillId="2" borderId="12" xfId="0" applyFont="1" applyFill="1" applyBorder="1" applyAlignment="1">
      <alignment vertical="center" wrapText="1"/>
    </xf>
    <xf numFmtId="0" fontId="18" fillId="2" borderId="12" xfId="0" applyFont="1" applyFill="1" applyBorder="1" applyAlignment="1">
      <alignment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24" fillId="2" borderId="12" xfId="0" applyFont="1" applyFill="1" applyBorder="1" applyAlignment="1">
      <alignment horizontal="center" vertical="center" wrapText="1"/>
    </xf>
    <xf numFmtId="0" fontId="25" fillId="2" borderId="12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10" fillId="4" borderId="20" xfId="0" applyFont="1" applyFill="1" applyBorder="1" applyAlignment="1">
      <alignment vertical="center"/>
    </xf>
    <xf numFmtId="0" fontId="2" fillId="4" borderId="28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6" fillId="0" borderId="25" xfId="0" applyFont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0" xfId="0" applyFont="1" applyBorder="1" applyAlignment="1">
      <alignment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2" xfId="0" applyFont="1" applyFill="1" applyBorder="1" applyAlignment="1">
      <alignment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34" xfId="0" applyFont="1" applyFill="1" applyBorder="1" applyAlignment="1">
      <alignment vertical="center" wrapText="1"/>
    </xf>
    <xf numFmtId="0" fontId="6" fillId="0" borderId="19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21" fillId="0" borderId="35" xfId="0" applyFont="1" applyFill="1" applyBorder="1" applyAlignment="1">
      <alignment horizontal="center" vertical="center"/>
    </xf>
    <xf numFmtId="0" fontId="5" fillId="0" borderId="36" xfId="0" applyFont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7" fontId="9" fillId="0" borderId="3" xfId="1" applyNumberFormat="1" applyFont="1" applyFill="1" applyBorder="1" applyAlignment="1">
      <alignment vertical="center" wrapText="1"/>
    </xf>
    <xf numFmtId="0" fontId="2" fillId="0" borderId="10" xfId="1" applyFont="1" applyBorder="1" applyAlignment="1">
      <alignment vertical="center" wrapText="1"/>
    </xf>
    <xf numFmtId="0" fontId="9" fillId="2" borderId="4" xfId="1" applyFont="1" applyFill="1" applyBorder="1" applyAlignment="1">
      <alignment horizontal="center" vertical="center" wrapText="1"/>
    </xf>
    <xf numFmtId="7" fontId="9" fillId="2" borderId="4" xfId="1" applyNumberFormat="1" applyFont="1" applyFill="1" applyBorder="1" applyAlignment="1">
      <alignment horizontal="center" vertical="center" wrapText="1"/>
    </xf>
    <xf numFmtId="7" fontId="9" fillId="3" borderId="4" xfId="1" applyNumberFormat="1" applyFont="1" applyFill="1" applyBorder="1" applyAlignment="1">
      <alignment vertical="center" wrapText="1"/>
    </xf>
    <xf numFmtId="7" fontId="9" fillId="3" borderId="6" xfId="1" applyNumberFormat="1" applyFont="1" applyFill="1" applyBorder="1" applyAlignment="1">
      <alignment vertical="center" wrapText="1"/>
    </xf>
    <xf numFmtId="7" fontId="9" fillId="3" borderId="7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7" fontId="4" fillId="0" borderId="3" xfId="1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7" fontId="9" fillId="0" borderId="3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19" xfId="0" applyFont="1" applyBorder="1" applyAlignment="1">
      <alignment vertical="center" wrapText="1"/>
    </xf>
    <xf numFmtId="0" fontId="10" fillId="4" borderId="33" xfId="0" applyFont="1" applyFill="1" applyBorder="1" applyAlignment="1">
      <alignment vertical="center"/>
    </xf>
    <xf numFmtId="0" fontId="2" fillId="4" borderId="4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 wrapText="1"/>
    </xf>
    <xf numFmtId="0" fontId="9" fillId="0" borderId="3" xfId="1" applyFont="1" applyBorder="1" applyAlignment="1">
      <alignment horizontal="center" vertical="center" wrapText="1"/>
    </xf>
    <xf numFmtId="7" fontId="9" fillId="3" borderId="37" xfId="1" applyNumberFormat="1" applyFont="1" applyFill="1" applyBorder="1" applyAlignment="1">
      <alignment vertical="center" wrapText="1"/>
    </xf>
    <xf numFmtId="0" fontId="4" fillId="0" borderId="0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5" borderId="28" xfId="0" applyFont="1" applyFill="1" applyBorder="1" applyAlignment="1">
      <alignment vertical="center" wrapText="1"/>
    </xf>
    <xf numFmtId="0" fontId="2" fillId="5" borderId="32" xfId="0" applyFont="1" applyFill="1" applyBorder="1" applyAlignment="1">
      <alignment vertical="center" wrapText="1"/>
    </xf>
    <xf numFmtId="0" fontId="2" fillId="5" borderId="33" xfId="0" applyFont="1" applyFill="1" applyBorder="1" applyAlignment="1">
      <alignment vertical="center" wrapText="1"/>
    </xf>
    <xf numFmtId="0" fontId="26" fillId="5" borderId="33" xfId="0" applyFont="1" applyFill="1" applyBorder="1" applyAlignment="1">
      <alignment vertical="center" wrapText="1"/>
    </xf>
    <xf numFmtId="0" fontId="6" fillId="4" borderId="11" xfId="0" applyFont="1" applyFill="1" applyBorder="1" applyAlignment="1">
      <alignment vertical="center" wrapText="1"/>
    </xf>
    <xf numFmtId="0" fontId="26" fillId="4" borderId="3" xfId="0" applyFont="1" applyFill="1" applyBorder="1" applyAlignment="1">
      <alignment vertical="center" wrapText="1"/>
    </xf>
    <xf numFmtId="0" fontId="2" fillId="6" borderId="11" xfId="0" applyFont="1" applyFill="1" applyBorder="1" applyAlignment="1">
      <alignment vertical="center" wrapText="1"/>
    </xf>
    <xf numFmtId="0" fontId="2" fillId="6" borderId="2" xfId="0" applyFont="1" applyFill="1" applyBorder="1" applyAlignment="1">
      <alignment vertical="center" wrapText="1"/>
    </xf>
    <xf numFmtId="0" fontId="2" fillId="6" borderId="3" xfId="0" applyFont="1" applyFill="1" applyBorder="1" applyAlignment="1">
      <alignment vertical="center" wrapText="1"/>
    </xf>
    <xf numFmtId="0" fontId="6" fillId="6" borderId="11" xfId="0" applyFont="1" applyFill="1" applyBorder="1" applyAlignment="1">
      <alignment vertical="center" wrapText="1"/>
    </xf>
    <xf numFmtId="0" fontId="2" fillId="5" borderId="11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0" fontId="26" fillId="5" borderId="3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vertical="center" wrapText="1"/>
    </xf>
    <xf numFmtId="0" fontId="6" fillId="4" borderId="6" xfId="0" applyFont="1" applyFill="1" applyBorder="1" applyAlignment="1">
      <alignment vertical="center" wrapText="1"/>
    </xf>
    <xf numFmtId="0" fontId="6" fillId="5" borderId="11" xfId="0" applyFont="1" applyFill="1" applyBorder="1" applyAlignment="1">
      <alignment vertical="center" wrapText="1"/>
    </xf>
    <xf numFmtId="0" fontId="6" fillId="5" borderId="34" xfId="0" applyFont="1" applyFill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4" borderId="9" xfId="0" applyFont="1" applyFill="1" applyBorder="1" applyAlignment="1">
      <alignment vertical="center" wrapText="1"/>
    </xf>
    <xf numFmtId="0" fontId="2" fillId="4" borderId="39" xfId="0" applyFont="1" applyFill="1" applyBorder="1" applyAlignment="1">
      <alignment vertical="center" wrapText="1"/>
    </xf>
    <xf numFmtId="0" fontId="2" fillId="4" borderId="40" xfId="0" applyFont="1" applyFill="1" applyBorder="1" applyAlignment="1">
      <alignment vertical="center" wrapText="1"/>
    </xf>
    <xf numFmtId="0" fontId="21" fillId="4" borderId="41" xfId="0" applyFont="1" applyFill="1" applyBorder="1" applyAlignment="1">
      <alignment horizontal="center" vertical="center"/>
    </xf>
    <xf numFmtId="0" fontId="21" fillId="0" borderId="41" xfId="0" applyFont="1" applyFill="1" applyBorder="1" applyAlignment="1">
      <alignment horizontal="center" vertical="center"/>
    </xf>
    <xf numFmtId="0" fontId="21" fillId="0" borderId="42" xfId="0" applyFont="1" applyFill="1" applyBorder="1" applyAlignment="1">
      <alignment horizontal="center" vertical="center"/>
    </xf>
    <xf numFmtId="172" fontId="2" fillId="0" borderId="14" xfId="0" applyNumberFormat="1" applyFont="1" applyBorder="1" applyAlignment="1">
      <alignment vertical="center"/>
    </xf>
    <xf numFmtId="172" fontId="0" fillId="0" borderId="19" xfId="0" applyNumberFormat="1" applyBorder="1" applyAlignment="1">
      <alignment vertical="center"/>
    </xf>
    <xf numFmtId="172" fontId="0" fillId="0" borderId="14" xfId="0" applyNumberFormat="1" applyBorder="1" applyAlignment="1">
      <alignment vertical="center"/>
    </xf>
    <xf numFmtId="172" fontId="0" fillId="0" borderId="14" xfId="0" applyNumberFormat="1" applyFill="1" applyBorder="1" applyAlignment="1">
      <alignment vertical="center"/>
    </xf>
    <xf numFmtId="0" fontId="21" fillId="0" borderId="43" xfId="0" applyFont="1" applyFill="1" applyBorder="1" applyAlignment="1">
      <alignment horizontal="center" vertical="center"/>
    </xf>
    <xf numFmtId="0" fontId="21" fillId="0" borderId="30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vertical="center"/>
    </xf>
    <xf numFmtId="0" fontId="2" fillId="0" borderId="1" xfId="1" applyFont="1" applyBorder="1" applyAlignment="1">
      <alignment vertical="center" wrapText="1"/>
    </xf>
    <xf numFmtId="0" fontId="21" fillId="0" borderId="0" xfId="1" applyFont="1" applyAlignment="1">
      <alignment horizontal="center" vertical="center" wrapText="1"/>
    </xf>
    <xf numFmtId="0" fontId="1" fillId="0" borderId="0" xfId="1"/>
    <xf numFmtId="0" fontId="4" fillId="2" borderId="18" xfId="1" applyFont="1" applyFill="1" applyBorder="1" applyAlignment="1">
      <alignment horizontal="center" vertical="center" wrapText="1"/>
    </xf>
    <xf numFmtId="0" fontId="4" fillId="2" borderId="26" xfId="1" applyFont="1" applyFill="1" applyBorder="1" applyAlignment="1">
      <alignment horizontal="center" vertical="center" wrapText="1"/>
    </xf>
    <xf numFmtId="0" fontId="4" fillId="2" borderId="12" xfId="1" applyFont="1" applyFill="1" applyBorder="1" applyAlignment="1">
      <alignment vertical="center" wrapText="1"/>
    </xf>
    <xf numFmtId="0" fontId="16" fillId="2" borderId="12" xfId="1" applyFont="1" applyFill="1" applyBorder="1" applyAlignment="1">
      <alignment horizontal="center" vertical="center" wrapText="1"/>
    </xf>
    <xf numFmtId="0" fontId="17" fillId="2" borderId="12" xfId="1" applyFont="1" applyFill="1" applyBorder="1" applyAlignment="1">
      <alignment vertical="center" wrapText="1"/>
    </xf>
    <xf numFmtId="0" fontId="18" fillId="2" borderId="12" xfId="1" applyFont="1" applyFill="1" applyBorder="1" applyAlignment="1">
      <alignment vertical="center" wrapText="1"/>
    </xf>
    <xf numFmtId="0" fontId="25" fillId="2" borderId="12" xfId="1" applyFont="1" applyFill="1" applyBorder="1" applyAlignment="1">
      <alignment horizontal="center" vertical="center" wrapText="1"/>
    </xf>
    <xf numFmtId="0" fontId="24" fillId="2" borderId="12" xfId="1" applyFont="1" applyFill="1" applyBorder="1" applyAlignment="1">
      <alignment horizontal="center" vertical="center" wrapText="1"/>
    </xf>
    <xf numFmtId="0" fontId="2" fillId="0" borderId="30" xfId="1" applyFont="1" applyFill="1" applyBorder="1" applyAlignment="1">
      <alignment vertical="center" wrapText="1"/>
    </xf>
    <xf numFmtId="0" fontId="2" fillId="0" borderId="33" xfId="1" applyFont="1" applyFill="1" applyBorder="1" applyAlignment="1">
      <alignment vertical="center" wrapText="1"/>
    </xf>
    <xf numFmtId="0" fontId="1" fillId="0" borderId="33" xfId="1" applyFont="1" applyFill="1" applyBorder="1" applyAlignment="1">
      <alignment vertical="center"/>
    </xf>
    <xf numFmtId="172" fontId="1" fillId="0" borderId="44" xfId="1" applyNumberFormat="1" applyFill="1" applyBorder="1" applyAlignment="1">
      <alignment vertical="center"/>
    </xf>
    <xf numFmtId="0" fontId="6" fillId="0" borderId="14" xfId="1" applyFont="1" applyFill="1" applyBorder="1" applyAlignment="1">
      <alignment vertical="center" wrapText="1"/>
    </xf>
    <xf numFmtId="0" fontId="2" fillId="0" borderId="14" xfId="1" applyFont="1" applyFill="1" applyBorder="1" applyAlignment="1">
      <alignment vertical="center" wrapText="1"/>
    </xf>
    <xf numFmtId="0" fontId="2" fillId="0" borderId="3" xfId="1" applyFont="1" applyFill="1" applyBorder="1" applyAlignment="1">
      <alignment vertical="center" wrapText="1"/>
    </xf>
    <xf numFmtId="0" fontId="2" fillId="0" borderId="3" xfId="1" applyFont="1" applyFill="1" applyBorder="1" applyAlignment="1">
      <alignment vertical="center"/>
    </xf>
    <xf numFmtId="172" fontId="1" fillId="0" borderId="23" xfId="1" applyNumberFormat="1" applyFill="1" applyBorder="1" applyAlignment="1">
      <alignment vertical="center"/>
    </xf>
    <xf numFmtId="0" fontId="9" fillId="2" borderId="16" xfId="1" applyFont="1" applyFill="1" applyBorder="1" applyAlignment="1">
      <alignment vertical="center"/>
    </xf>
    <xf numFmtId="0" fontId="21" fillId="2" borderId="12" xfId="1" applyFont="1" applyFill="1" applyBorder="1" applyAlignment="1">
      <alignment horizontal="center" vertical="center"/>
    </xf>
    <xf numFmtId="0" fontId="21" fillId="0" borderId="0" xfId="1" applyFont="1" applyAlignment="1">
      <alignment horizontal="center" vertical="center"/>
    </xf>
    <xf numFmtId="0" fontId="1" fillId="0" borderId="3" xfId="1" applyFont="1" applyFill="1" applyBorder="1" applyAlignment="1">
      <alignment vertical="center"/>
    </xf>
    <xf numFmtId="0" fontId="2" fillId="0" borderId="34" xfId="1" applyFont="1" applyFill="1" applyBorder="1" applyAlignment="1">
      <alignment vertical="center" wrapText="1"/>
    </xf>
    <xf numFmtId="0" fontId="2" fillId="0" borderId="11" xfId="1" applyFont="1" applyFill="1" applyBorder="1" applyAlignment="1">
      <alignment vertical="center" wrapText="1"/>
    </xf>
    <xf numFmtId="0" fontId="2" fillId="0" borderId="45" xfId="1" applyFont="1" applyFill="1" applyBorder="1" applyAlignment="1">
      <alignment horizontal="center" vertical="center" wrapText="1"/>
    </xf>
    <xf numFmtId="0" fontId="2" fillId="0" borderId="46" xfId="1" applyFont="1" applyFill="1" applyBorder="1" applyAlignment="1">
      <alignment horizontal="center" vertical="center" wrapText="1"/>
    </xf>
    <xf numFmtId="0" fontId="6" fillId="0" borderId="47" xfId="1" applyFont="1" applyFill="1" applyBorder="1" applyAlignment="1">
      <alignment vertical="center" wrapText="1"/>
    </xf>
    <xf numFmtId="0" fontId="6" fillId="0" borderId="41" xfId="1" applyFont="1" applyFill="1" applyBorder="1" applyAlignment="1">
      <alignment vertical="center" wrapText="1"/>
    </xf>
    <xf numFmtId="173" fontId="9" fillId="0" borderId="3" xfId="0" applyNumberFormat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38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8" xfId="1" applyFont="1" applyBorder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7" fontId="9" fillId="0" borderId="49" xfId="1" applyNumberFormat="1" applyFont="1" applyFill="1" applyBorder="1" applyAlignment="1">
      <alignment vertical="center" wrapText="1"/>
    </xf>
    <xf numFmtId="172" fontId="9" fillId="2" borderId="17" xfId="1" applyNumberFormat="1" applyFont="1" applyFill="1" applyBorder="1" applyAlignment="1">
      <alignment vertical="center"/>
    </xf>
    <xf numFmtId="0" fontId="9" fillId="2" borderId="6" xfId="1" applyFont="1" applyFill="1" applyBorder="1" applyAlignment="1">
      <alignment horizontal="center" vertical="center" wrapText="1"/>
    </xf>
    <xf numFmtId="3" fontId="9" fillId="0" borderId="3" xfId="1" applyNumberFormat="1" applyFont="1" applyBorder="1" applyAlignment="1">
      <alignment horizontal="center" vertical="center" wrapText="1"/>
    </xf>
    <xf numFmtId="172" fontId="9" fillId="2" borderId="17" xfId="0" applyNumberFormat="1" applyFont="1" applyFill="1" applyBorder="1" applyAlignment="1">
      <alignment vertical="center"/>
    </xf>
    <xf numFmtId="3" fontId="5" fillId="0" borderId="0" xfId="0" applyNumberFormat="1" applyFont="1" applyAlignment="1">
      <alignment vertical="center" wrapText="1"/>
    </xf>
    <xf numFmtId="3" fontId="5" fillId="0" borderId="9" xfId="0" applyNumberFormat="1" applyFont="1" applyBorder="1" applyAlignment="1">
      <alignment vertical="center" wrapText="1"/>
    </xf>
    <xf numFmtId="3" fontId="5" fillId="0" borderId="0" xfId="0" applyNumberFormat="1" applyFont="1" applyBorder="1" applyAlignment="1">
      <alignment vertical="center" wrapText="1"/>
    </xf>
    <xf numFmtId="3" fontId="4" fillId="0" borderId="3" xfId="0" applyNumberFormat="1" applyFont="1" applyBorder="1" applyAlignment="1">
      <alignment horizontal="center" vertical="center" wrapText="1"/>
    </xf>
    <xf numFmtId="3" fontId="9" fillId="2" borderId="4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vertical="center" wrapText="1"/>
    </xf>
    <xf numFmtId="3" fontId="9" fillId="0" borderId="0" xfId="0" applyNumberFormat="1" applyFont="1" applyAlignment="1" applyProtection="1">
      <alignment horizontal="right" vertical="center" wrapText="1"/>
    </xf>
    <xf numFmtId="7" fontId="9" fillId="0" borderId="1" xfId="0" applyNumberFormat="1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0" fontId="1" fillId="0" borderId="0" xfId="0" applyFont="1" applyAlignment="1" applyProtection="1">
      <alignment horizontal="right" vertical="center" wrapText="1"/>
    </xf>
    <xf numFmtId="3" fontId="1" fillId="0" borderId="0" xfId="0" applyNumberFormat="1" applyFont="1" applyBorder="1" applyAlignment="1" applyProtection="1">
      <alignment horizontal="right" vertical="center" wrapText="1"/>
    </xf>
    <xf numFmtId="3" fontId="1" fillId="0" borderId="0" xfId="0" applyNumberFormat="1" applyFont="1" applyAlignment="1" applyProtection="1">
      <alignment horizontal="right" vertical="center" wrapText="1"/>
    </xf>
    <xf numFmtId="3" fontId="1" fillId="0" borderId="0" xfId="0" applyNumberFormat="1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3" fontId="4" fillId="0" borderId="1" xfId="0" applyNumberFormat="1" applyFont="1" applyBorder="1" applyAlignment="1">
      <alignment horizontal="center" vertical="center" wrapText="1"/>
    </xf>
    <xf numFmtId="7" fontId="4" fillId="0" borderId="49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left" vertical="center" wrapText="1"/>
    </xf>
    <xf numFmtId="3" fontId="9" fillId="2" borderId="4" xfId="0" applyNumberFormat="1" applyFont="1" applyFill="1" applyBorder="1" applyAlignment="1">
      <alignment horizontal="right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3" xfId="1" applyFont="1" applyBorder="1" applyAlignment="1">
      <alignment vertical="center" wrapText="1"/>
    </xf>
    <xf numFmtId="7" fontId="4" fillId="0" borderId="3" xfId="1" applyNumberFormat="1" applyFont="1" applyFill="1" applyBorder="1" applyAlignment="1">
      <alignment vertical="center" wrapText="1"/>
    </xf>
    <xf numFmtId="49" fontId="4" fillId="0" borderId="3" xfId="1" applyNumberFormat="1" applyFont="1" applyFill="1" applyBorder="1" applyAlignment="1">
      <alignment horizontal="center" vertical="center" wrapText="1"/>
    </xf>
    <xf numFmtId="172" fontId="2" fillId="0" borderId="22" xfId="0" applyNumberFormat="1" applyFont="1" applyBorder="1" applyAlignment="1">
      <alignment vertical="center"/>
    </xf>
    <xf numFmtId="0" fontId="2" fillId="0" borderId="2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/>
    </xf>
    <xf numFmtId="0" fontId="2" fillId="10" borderId="18" xfId="1" applyFont="1" applyFill="1" applyBorder="1" applyAlignment="1">
      <alignment vertical="center" wrapText="1"/>
    </xf>
    <xf numFmtId="172" fontId="2" fillId="0" borderId="25" xfId="0" applyNumberFormat="1" applyFont="1" applyBorder="1" applyAlignment="1">
      <alignment vertical="center"/>
    </xf>
    <xf numFmtId="172" fontId="2" fillId="0" borderId="19" xfId="0" applyNumberFormat="1" applyFont="1" applyBorder="1" applyAlignment="1">
      <alignment vertical="center"/>
    </xf>
    <xf numFmtId="172" fontId="2" fillId="0" borderId="30" xfId="0" applyNumberFormat="1" applyFont="1" applyBorder="1" applyAlignment="1">
      <alignment vertical="center"/>
    </xf>
    <xf numFmtId="172" fontId="2" fillId="0" borderId="35" xfId="0" applyNumberFormat="1" applyFont="1" applyBorder="1" applyAlignment="1">
      <alignment vertical="center"/>
    </xf>
    <xf numFmtId="0" fontId="6" fillId="0" borderId="19" xfId="0" applyFont="1" applyBorder="1" applyAlignment="1">
      <alignment horizontal="left" vertical="center"/>
    </xf>
    <xf numFmtId="0" fontId="1" fillId="4" borderId="20" xfId="0" applyFont="1" applyFill="1" applyBorder="1" applyAlignment="1">
      <alignment vertical="center"/>
    </xf>
    <xf numFmtId="0" fontId="21" fillId="4" borderId="14" xfId="0" applyFont="1" applyFill="1" applyBorder="1" applyAlignment="1">
      <alignment horizontal="center" vertical="center"/>
    </xf>
    <xf numFmtId="0" fontId="23" fillId="11" borderId="3" xfId="0" applyFont="1" applyFill="1" applyBorder="1" applyAlignment="1">
      <alignment vertical="center" wrapText="1"/>
    </xf>
    <xf numFmtId="0" fontId="6" fillId="10" borderId="19" xfId="0" applyFont="1" applyFill="1" applyBorder="1" applyAlignment="1">
      <alignment vertical="center"/>
    </xf>
    <xf numFmtId="0" fontId="2" fillId="10" borderId="27" xfId="0" applyFont="1" applyFill="1" applyBorder="1" applyAlignment="1">
      <alignment vertical="center" wrapText="1"/>
    </xf>
    <xf numFmtId="0" fontId="6" fillId="10" borderId="19" xfId="0" applyFont="1" applyFill="1" applyBorder="1" applyAlignment="1">
      <alignment vertical="center" wrapText="1"/>
    </xf>
    <xf numFmtId="0" fontId="23" fillId="11" borderId="1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49" xfId="0" applyFont="1" applyFill="1" applyBorder="1" applyAlignment="1">
      <alignment vertical="center" wrapText="1"/>
    </xf>
    <xf numFmtId="172" fontId="0" fillId="0" borderId="25" xfId="0" applyNumberFormat="1" applyFill="1" applyBorder="1" applyAlignment="1">
      <alignment vertical="center"/>
    </xf>
    <xf numFmtId="0" fontId="6" fillId="4" borderId="33" xfId="0" applyFont="1" applyFill="1" applyBorder="1" applyAlignment="1">
      <alignment vertical="center" wrapText="1"/>
    </xf>
    <xf numFmtId="0" fontId="6" fillId="4" borderId="33" xfId="0" applyFont="1" applyFill="1" applyBorder="1" applyAlignment="1">
      <alignment vertical="center"/>
    </xf>
    <xf numFmtId="0" fontId="21" fillId="4" borderId="47" xfId="0" applyFont="1" applyFill="1" applyBorder="1" applyAlignment="1">
      <alignment horizontal="center" vertical="center"/>
    </xf>
    <xf numFmtId="172" fontId="0" fillId="0" borderId="30" xfId="0" applyNumberFormat="1" applyBorder="1" applyAlignment="1">
      <alignment vertical="center"/>
    </xf>
    <xf numFmtId="0" fontId="6" fillId="4" borderId="3" xfId="0" applyFont="1" applyFill="1" applyBorder="1" applyAlignment="1">
      <alignment vertical="center" wrapText="1"/>
    </xf>
    <xf numFmtId="0" fontId="6" fillId="4" borderId="3" xfId="0" applyFont="1" applyFill="1" applyBorder="1" applyAlignment="1">
      <alignment vertical="center"/>
    </xf>
    <xf numFmtId="0" fontId="6" fillId="0" borderId="35" xfId="0" applyFont="1" applyBorder="1" applyAlignment="1">
      <alignment vertical="center" wrapText="1"/>
    </xf>
    <xf numFmtId="0" fontId="2" fillId="4" borderId="37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/>
    </xf>
    <xf numFmtId="0" fontId="21" fillId="4" borderId="51" xfId="0" applyFont="1" applyFill="1" applyBorder="1" applyAlignment="1">
      <alignment horizontal="center" vertical="center"/>
    </xf>
    <xf numFmtId="172" fontId="0" fillId="0" borderId="35" xfId="0" applyNumberFormat="1" applyBorder="1" applyAlignment="1">
      <alignment vertical="center"/>
    </xf>
    <xf numFmtId="173" fontId="1" fillId="0" borderId="0" xfId="1" applyNumberFormat="1" applyFont="1" applyAlignment="1" applyProtection="1">
      <alignment horizontal="left" vertical="center" wrapText="1"/>
      <protection locked="0"/>
    </xf>
    <xf numFmtId="0" fontId="2" fillId="12" borderId="11" xfId="1" applyFont="1" applyFill="1" applyBorder="1" applyAlignment="1">
      <alignment vertical="center" wrapText="1"/>
    </xf>
    <xf numFmtId="0" fontId="2" fillId="12" borderId="3" xfId="0" applyFont="1" applyFill="1" applyBorder="1" applyAlignment="1">
      <alignment horizontal="left" vertical="center" wrapText="1"/>
    </xf>
    <xf numFmtId="0" fontId="2" fillId="12" borderId="3" xfId="1" applyFont="1" applyFill="1" applyBorder="1" applyAlignment="1">
      <alignment horizontal="left" vertical="center" wrapText="1"/>
    </xf>
    <xf numFmtId="0" fontId="2" fillId="12" borderId="1" xfId="1" applyFont="1" applyFill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3" xfId="1" applyFont="1" applyBorder="1" applyAlignment="1">
      <alignment vertical="center" wrapText="1"/>
    </xf>
    <xf numFmtId="0" fontId="2" fillId="12" borderId="3" xfId="1" applyFont="1" applyFill="1" applyBorder="1" applyAlignment="1">
      <alignment vertical="center" wrapText="1"/>
    </xf>
    <xf numFmtId="0" fontId="2" fillId="12" borderId="1" xfId="1" applyFont="1" applyFill="1" applyBorder="1" applyAlignment="1">
      <alignment horizontal="center" vertical="center" wrapText="1"/>
    </xf>
    <xf numFmtId="7" fontId="6" fillId="0" borderId="0" xfId="0" applyNumberFormat="1" applyFont="1" applyBorder="1" applyAlignment="1">
      <alignment vertical="center" wrapText="1"/>
    </xf>
    <xf numFmtId="0" fontId="2" fillId="12" borderId="1" xfId="0" applyFont="1" applyFill="1" applyBorder="1" applyAlignment="1">
      <alignment horizontal="left" vertical="center" wrapText="1"/>
    </xf>
    <xf numFmtId="0" fontId="4" fillId="12" borderId="3" xfId="1" applyFont="1" applyFill="1" applyBorder="1" applyAlignment="1">
      <alignment horizontal="center" vertical="center" wrapText="1"/>
    </xf>
    <xf numFmtId="3" fontId="4" fillId="12" borderId="3" xfId="0" applyNumberFormat="1" applyFont="1" applyFill="1" applyBorder="1" applyAlignment="1">
      <alignment horizontal="center" vertical="center" wrapText="1"/>
    </xf>
    <xf numFmtId="0" fontId="2" fillId="11" borderId="3" xfId="1" applyFont="1" applyFill="1" applyBorder="1" applyAlignment="1">
      <alignment horizontal="left" vertical="center" wrapText="1"/>
    </xf>
    <xf numFmtId="0" fontId="2" fillId="11" borderId="11" xfId="1" applyFont="1" applyFill="1" applyBorder="1" applyAlignment="1">
      <alignment vertical="center" wrapText="1"/>
    </xf>
    <xf numFmtId="0" fontId="2" fillId="11" borderId="3" xfId="1" applyFont="1" applyFill="1" applyBorder="1" applyAlignment="1">
      <alignment horizontal="center" vertical="center" wrapText="1"/>
    </xf>
    <xf numFmtId="0" fontId="4" fillId="11" borderId="3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37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2" borderId="55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3" fontId="4" fillId="2" borderId="33" xfId="0" applyNumberFormat="1" applyFont="1" applyFill="1" applyBorder="1" applyAlignment="1">
      <alignment horizontal="center" vertical="center" wrapText="1"/>
    </xf>
    <xf numFmtId="3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2" fillId="0" borderId="38" xfId="0" applyFont="1" applyBorder="1" applyAlignment="1">
      <alignment horizontal="left" vertical="center" wrapText="1"/>
    </xf>
    <xf numFmtId="0" fontId="2" fillId="0" borderId="52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4" fillId="2" borderId="53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4" fillId="2" borderId="53" xfId="1" applyFont="1" applyFill="1" applyBorder="1" applyAlignment="1">
      <alignment horizontal="center" vertical="center" wrapText="1"/>
    </xf>
    <xf numFmtId="0" fontId="4" fillId="2" borderId="20" xfId="1" applyFont="1" applyFill="1" applyBorder="1" applyAlignment="1">
      <alignment horizontal="center" vertical="center" wrapText="1"/>
    </xf>
    <xf numFmtId="0" fontId="4" fillId="2" borderId="33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3" fillId="2" borderId="29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54" xfId="1" applyFont="1" applyBorder="1" applyAlignment="1">
      <alignment horizontal="center" vertical="center" wrapText="1"/>
    </xf>
    <xf numFmtId="0" fontId="2" fillId="0" borderId="20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56" xfId="1" applyFont="1" applyBorder="1" applyAlignment="1">
      <alignment horizontal="center" vertical="center" wrapText="1"/>
    </xf>
    <xf numFmtId="0" fontId="4" fillId="0" borderId="24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54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0" borderId="52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2" borderId="55" xfId="1" applyFont="1" applyFill="1" applyBorder="1" applyAlignment="1">
      <alignment horizontal="center" vertical="center" wrapText="1"/>
    </xf>
    <xf numFmtId="0" fontId="4" fillId="2" borderId="21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4" fillId="2" borderId="34" xfId="1" applyFont="1" applyFill="1" applyBorder="1" applyAlignment="1">
      <alignment horizontal="center" vertical="center" wrapText="1"/>
    </xf>
    <xf numFmtId="0" fontId="4" fillId="2" borderId="11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4" fillId="2" borderId="3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48" xfId="1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 wrapText="1"/>
    </xf>
    <xf numFmtId="7" fontId="4" fillId="0" borderId="1" xfId="1" applyNumberFormat="1" applyFont="1" applyFill="1" applyBorder="1" applyAlignment="1">
      <alignment horizontal="center" vertical="center" wrapText="1"/>
    </xf>
    <xf numFmtId="7" fontId="4" fillId="0" borderId="20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22" fillId="2" borderId="57" xfId="1" applyFont="1" applyFill="1" applyBorder="1" applyAlignment="1">
      <alignment horizontal="center" vertical="center" wrapText="1"/>
    </xf>
    <xf numFmtId="0" fontId="22" fillId="2" borderId="16" xfId="1" applyFont="1" applyFill="1" applyBorder="1" applyAlignment="1">
      <alignment horizontal="center" vertical="center" wrapText="1"/>
    </xf>
    <xf numFmtId="0" fontId="5" fillId="0" borderId="18" xfId="1" applyFont="1" applyBorder="1" applyAlignment="1">
      <alignment horizontal="center" vertical="center" wrapText="1"/>
    </xf>
    <xf numFmtId="0" fontId="5" fillId="0" borderId="58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58" xfId="1" applyFont="1" applyBorder="1" applyAlignment="1">
      <alignment horizontal="center" vertical="center" wrapText="1"/>
    </xf>
    <xf numFmtId="0" fontId="22" fillId="2" borderId="57" xfId="0" applyFont="1" applyFill="1" applyBorder="1" applyAlignment="1">
      <alignment horizontal="center" vertical="center" wrapText="1"/>
    </xf>
    <xf numFmtId="0" fontId="22" fillId="2" borderId="16" xfId="0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7" fontId="9" fillId="3" borderId="6" xfId="0" applyNumberFormat="1" applyFont="1" applyFill="1" applyBorder="1" applyAlignment="1">
      <alignment horizontal="center" vertical="center" wrapText="1"/>
    </xf>
    <xf numFmtId="7" fontId="9" fillId="3" borderId="37" xfId="0" applyNumberFormat="1" applyFont="1" applyFill="1" applyBorder="1" applyAlignment="1">
      <alignment horizontal="center" vertical="center" wrapText="1"/>
    </xf>
    <xf numFmtId="7" fontId="9" fillId="3" borderId="7" xfId="0" applyNumberFormat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27" fillId="7" borderId="30" xfId="0" applyFont="1" applyFill="1" applyBorder="1" applyAlignment="1">
      <alignment horizontal="center" vertical="center" textRotation="90" wrapText="1"/>
    </xf>
    <xf numFmtId="0" fontId="28" fillId="7" borderId="35" xfId="0" applyFont="1" applyFill="1" applyBorder="1" applyAlignment="1">
      <alignment wrapText="1"/>
    </xf>
    <xf numFmtId="0" fontId="29" fillId="8" borderId="47" xfId="0" applyFont="1" applyFill="1" applyBorder="1" applyAlignment="1">
      <alignment horizontal="center" vertical="center" textRotation="90" wrapText="1"/>
    </xf>
    <xf numFmtId="0" fontId="30" fillId="8" borderId="42" xfId="0" applyFont="1" applyFill="1" applyBorder="1" applyAlignment="1">
      <alignment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30" xfId="0" applyFont="1" applyBorder="1" applyAlignment="1">
      <alignment horizontal="center" vertical="center" wrapText="1"/>
    </xf>
    <xf numFmtId="0" fontId="2" fillId="0" borderId="35" xfId="0" applyFont="1" applyBorder="1" applyAlignment="1"/>
    <xf numFmtId="0" fontId="31" fillId="3" borderId="30" xfId="0" applyFont="1" applyFill="1" applyBorder="1" applyAlignment="1">
      <alignment horizontal="center" vertical="center" textRotation="90" wrapText="1"/>
    </xf>
    <xf numFmtId="0" fontId="31" fillId="3" borderId="35" xfId="0" applyFont="1" applyFill="1" applyBorder="1" applyAlignment="1">
      <alignment textRotation="90"/>
    </xf>
    <xf numFmtId="0" fontId="27" fillId="9" borderId="30" xfId="0" applyFont="1" applyFill="1" applyBorder="1" applyAlignment="1">
      <alignment horizontal="center" vertical="center" textRotation="90" wrapText="1"/>
    </xf>
    <xf numFmtId="0" fontId="28" fillId="9" borderId="35" xfId="0" applyFont="1" applyFill="1" applyBorder="1" applyAlignment="1">
      <alignment wrapText="1"/>
    </xf>
    <xf numFmtId="0" fontId="4" fillId="2" borderId="30" xfId="0" applyFont="1" applyFill="1" applyBorder="1" applyAlignment="1">
      <alignment horizontal="center" vertical="center" textRotation="90" wrapText="1"/>
    </xf>
    <xf numFmtId="0" fontId="0" fillId="2" borderId="35" xfId="0" applyFill="1" applyBorder="1" applyAlignment="1">
      <alignment wrapText="1"/>
    </xf>
    <xf numFmtId="0" fontId="4" fillId="2" borderId="18" xfId="0" applyFont="1" applyFill="1" applyBorder="1" applyAlignment="1">
      <alignment horizontal="center" vertical="center" textRotation="90" wrapText="1"/>
    </xf>
    <xf numFmtId="0" fontId="0" fillId="0" borderId="39" xfId="0" applyBorder="1" applyAlignment="1">
      <alignment horizontal="center" vertical="center" textRotation="90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3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5.jpeg"/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21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21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015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1855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2</xdr:row>
      <xdr:rowOff>85725</xdr:rowOff>
    </xdr:to>
    <xdr:pic>
      <xdr:nvPicPr>
        <xdr:cNvPr id="1855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34900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728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728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650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650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36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4691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4692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571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247650</xdr:colOff>
      <xdr:row>0</xdr:row>
      <xdr:rowOff>38100</xdr:rowOff>
    </xdr:from>
    <xdr:to>
      <xdr:col>9</xdr:col>
      <xdr:colOff>1085850</xdr:colOff>
      <xdr:row>3</xdr:row>
      <xdr:rowOff>85725</xdr:rowOff>
    </xdr:to>
    <xdr:pic>
      <xdr:nvPicPr>
        <xdr:cNvPr id="2571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96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752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76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1752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538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933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933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2673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674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366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74295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2366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2778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778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74295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875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875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39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8678" name="Object 6" hidden="1">
              <a:extLst>
                <a:ext uri="{63B3BB69-23CF-44E3-9099-C40C66FF867C}">
                  <a14:compatExt spid="_x0000_s28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mejia/AppData/Local/Microsoft/Windows/Temporary%20Internet%20Files/Content.Outlook/XOEV4B5R/papeleria_y_utiles_de_escritorio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PELERIA"/>
    </sheetNames>
    <sheetDataSet>
      <sheetData sheetId="0">
        <row r="95">
          <cell r="F95">
            <v>18600.599999999999</v>
          </cell>
        </row>
        <row r="201">
          <cell r="F201">
            <v>1855.34</v>
          </cell>
        </row>
        <row r="214">
          <cell r="F214">
            <v>10440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4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5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6" Type="http://schemas.openxmlformats.org/officeDocument/2006/relationships/comments" Target="../comments6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9"/>
  <sheetViews>
    <sheetView topLeftCell="B1" workbookViewId="0">
      <selection activeCell="E12" sqref="E12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6.2851562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36" customWidth="1"/>
    <col min="8" max="8" width="20.7109375" style="2" customWidth="1"/>
    <col min="9" max="9" width="18.7109375" style="2" customWidth="1"/>
    <col min="10" max="10" width="14.710937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312"/>
      <c r="B1" s="312"/>
      <c r="C1" s="316" t="s">
        <v>249</v>
      </c>
      <c r="D1" s="316"/>
      <c r="E1" s="316"/>
      <c r="F1" s="316"/>
      <c r="G1" s="316"/>
      <c r="H1" s="316"/>
      <c r="I1" s="316"/>
      <c r="J1" s="316"/>
      <c r="K1" s="312"/>
    </row>
    <row r="2" spans="1:12" ht="12.75" customHeight="1" x14ac:dyDescent="0.2">
      <c r="A2" s="312"/>
      <c r="B2" s="312"/>
      <c r="C2" s="3"/>
      <c r="D2" s="3"/>
      <c r="G2" s="234"/>
      <c r="K2" s="312"/>
    </row>
    <row r="3" spans="1:12" ht="20.25" customHeight="1" x14ac:dyDescent="0.2">
      <c r="A3" s="312"/>
      <c r="B3" s="312"/>
      <c r="K3" s="312"/>
    </row>
    <row r="4" spans="1:12" ht="12.75" customHeight="1" thickBot="1" x14ac:dyDescent="0.25">
      <c r="C4" s="3" t="s">
        <v>2</v>
      </c>
      <c r="D4" s="328" t="s">
        <v>211</v>
      </c>
      <c r="E4" s="328"/>
      <c r="F4" s="3" t="s">
        <v>17</v>
      </c>
      <c r="G4" s="235">
        <v>2012</v>
      </c>
      <c r="K4" s="312"/>
    </row>
    <row r="5" spans="1:12" ht="12.75" customHeight="1" thickTop="1" thickBot="1" x14ac:dyDescent="0.25">
      <c r="C5" s="3"/>
      <c r="D5" s="32"/>
      <c r="F5" s="3"/>
      <c r="G5" s="236"/>
      <c r="K5" s="34"/>
    </row>
    <row r="6" spans="1:12" s="6" customFormat="1" ht="24.75" customHeight="1" thickTop="1" x14ac:dyDescent="0.2">
      <c r="A6" s="321" t="s">
        <v>5</v>
      </c>
      <c r="B6" s="319" t="s">
        <v>44</v>
      </c>
      <c r="C6" s="319" t="s">
        <v>40</v>
      </c>
      <c r="D6" s="319" t="s">
        <v>3</v>
      </c>
      <c r="E6" s="319" t="s">
        <v>7</v>
      </c>
      <c r="F6" s="319" t="s">
        <v>8</v>
      </c>
      <c r="G6" s="323" t="s">
        <v>6</v>
      </c>
      <c r="H6" s="319" t="s">
        <v>4</v>
      </c>
      <c r="I6" s="332" t="s">
        <v>16</v>
      </c>
      <c r="J6" s="326" t="s">
        <v>13</v>
      </c>
      <c r="K6" s="317" t="s">
        <v>1</v>
      </c>
    </row>
    <row r="7" spans="1:12" s="6" customFormat="1" ht="24.75" customHeight="1" x14ac:dyDescent="0.2">
      <c r="A7" s="322"/>
      <c r="B7" s="325"/>
      <c r="C7" s="320"/>
      <c r="D7" s="325"/>
      <c r="E7" s="320"/>
      <c r="F7" s="325"/>
      <c r="G7" s="324"/>
      <c r="H7" s="320"/>
      <c r="I7" s="333"/>
      <c r="J7" s="327"/>
      <c r="K7" s="318"/>
    </row>
    <row r="8" spans="1:12" s="148" customFormat="1" ht="22.5" x14ac:dyDescent="0.2">
      <c r="A8" s="19" t="s">
        <v>167</v>
      </c>
      <c r="B8" s="20" t="s">
        <v>9</v>
      </c>
      <c r="C8" s="20" t="s">
        <v>168</v>
      </c>
      <c r="D8" s="21" t="s">
        <v>237</v>
      </c>
      <c r="E8" s="22"/>
      <c r="F8" s="22">
        <v>12</v>
      </c>
      <c r="G8" s="237">
        <f>+'SERVICIOS PERSONALES'!I15</f>
        <v>8</v>
      </c>
      <c r="H8" s="147">
        <f>+'SERVICIOS PERSONALES'!J15</f>
        <v>348067200</v>
      </c>
      <c r="I8" s="44"/>
      <c r="J8" s="334"/>
      <c r="K8" s="225" t="s">
        <v>15</v>
      </c>
    </row>
    <row r="9" spans="1:12" s="6" customFormat="1" ht="45" x14ac:dyDescent="0.2">
      <c r="A9" s="26" t="s">
        <v>41</v>
      </c>
      <c r="B9" s="27" t="s">
        <v>9</v>
      </c>
      <c r="C9" s="27" t="s">
        <v>247</v>
      </c>
      <c r="D9" s="28" t="s">
        <v>130</v>
      </c>
      <c r="E9" s="18"/>
      <c r="F9" s="18">
        <v>12</v>
      </c>
      <c r="G9" s="237">
        <f>+'SERVICIOS ÁEREOS y viaticos '!H11</f>
        <v>34</v>
      </c>
      <c r="H9" s="17">
        <f>+'SERVICIOS ÁEREOS y viaticos '!I11</f>
        <v>27023200</v>
      </c>
      <c r="I9" s="45"/>
      <c r="J9" s="335"/>
      <c r="K9" s="37" t="s">
        <v>36</v>
      </c>
      <c r="L9" s="31"/>
    </row>
    <row r="10" spans="1:12" s="6" customFormat="1" ht="45" x14ac:dyDescent="0.2">
      <c r="A10" s="26" t="s">
        <v>120</v>
      </c>
      <c r="B10" s="27" t="s">
        <v>10</v>
      </c>
      <c r="C10" s="27" t="s">
        <v>121</v>
      </c>
      <c r="D10" s="28" t="s">
        <v>123</v>
      </c>
      <c r="E10" s="103"/>
      <c r="F10" s="18">
        <v>12</v>
      </c>
      <c r="G10" s="237">
        <f>+'MAQ ESP IMPRESORAS-COPIADORAS'!H10</f>
        <v>1</v>
      </c>
      <c r="H10" s="17">
        <f>+'MAQ ESP IMPRESORAS-COPIADORAS'!I10</f>
        <v>1600000</v>
      </c>
      <c r="I10" s="44"/>
      <c r="J10" s="335"/>
      <c r="K10" s="37" t="s">
        <v>131</v>
      </c>
    </row>
    <row r="11" spans="1:12" s="6" customFormat="1" ht="56.25" x14ac:dyDescent="0.2">
      <c r="A11" s="26" t="s">
        <v>34</v>
      </c>
      <c r="B11" s="27" t="s">
        <v>10</v>
      </c>
      <c r="C11" s="27" t="s">
        <v>35</v>
      </c>
      <c r="D11" s="28" t="s">
        <v>233</v>
      </c>
      <c r="E11" s="18"/>
      <c r="F11" s="18">
        <v>12</v>
      </c>
      <c r="G11" s="237">
        <f>+'HARDWARE,SOFTWARE Y ACCESORIOS'!H13</f>
        <v>12</v>
      </c>
      <c r="H11" s="17">
        <f>+'HARDWARE,SOFTWARE Y ACCESORIOS'!J13</f>
        <v>12490000</v>
      </c>
      <c r="I11" s="44"/>
      <c r="J11" s="335"/>
      <c r="K11" s="37" t="s">
        <v>132</v>
      </c>
    </row>
    <row r="12" spans="1:12" s="6" customFormat="1" ht="56.25" x14ac:dyDescent="0.2">
      <c r="A12" s="26"/>
      <c r="B12" s="121" t="s">
        <v>9</v>
      </c>
      <c r="C12" s="121" t="s">
        <v>215</v>
      </c>
      <c r="D12" s="146" t="s">
        <v>238</v>
      </c>
      <c r="E12" s="223"/>
      <c r="F12" s="124">
        <v>12</v>
      </c>
      <c r="G12" s="237">
        <f>+PUBLICACIONES!H11</f>
        <v>2</v>
      </c>
      <c r="H12" s="23">
        <f>+PUBLICACIONES!I11</f>
        <v>4500000</v>
      </c>
      <c r="I12" s="44"/>
      <c r="J12" s="335"/>
      <c r="K12" s="224" t="s">
        <v>218</v>
      </c>
    </row>
    <row r="13" spans="1:12" s="6" customFormat="1" ht="33.75" x14ac:dyDescent="0.2">
      <c r="A13" s="26" t="s">
        <v>234</v>
      </c>
      <c r="B13" s="27" t="s">
        <v>10</v>
      </c>
      <c r="C13" s="27" t="s">
        <v>219</v>
      </c>
      <c r="D13" s="28" t="s">
        <v>239</v>
      </c>
      <c r="E13" s="18"/>
      <c r="F13" s="124">
        <v>12</v>
      </c>
      <c r="G13" s="237">
        <f>+'LIBROS MAPAS, OTRAS PUBLICACION'!L22</f>
        <v>9</v>
      </c>
      <c r="H13" s="23">
        <f>+'LIBROS MAPAS, OTRAS PUBLICACION'!M22</f>
        <v>2260600</v>
      </c>
      <c r="I13" s="44"/>
      <c r="J13" s="335"/>
      <c r="K13" s="329" t="s">
        <v>133</v>
      </c>
    </row>
    <row r="14" spans="1:12" s="6" customFormat="1" ht="33.75" x14ac:dyDescent="0.2">
      <c r="A14" s="19" t="s">
        <v>11</v>
      </c>
      <c r="B14" s="20" t="s">
        <v>10</v>
      </c>
      <c r="C14" s="20" t="s">
        <v>91</v>
      </c>
      <c r="D14" s="21" t="s">
        <v>93</v>
      </c>
      <c r="E14" s="22"/>
      <c r="F14" s="124">
        <v>12</v>
      </c>
      <c r="G14" s="237">
        <f>+'ACCESORIOS OFICINA'!H11</f>
        <v>18</v>
      </c>
      <c r="H14" s="23">
        <f>+'ACCESORIOS OFICINA'!J11</f>
        <v>580923</v>
      </c>
      <c r="I14" s="44"/>
      <c r="J14" s="335"/>
      <c r="K14" s="330"/>
    </row>
    <row r="15" spans="1:12" s="6" customFormat="1" ht="22.5" customHeight="1" x14ac:dyDescent="0.2">
      <c r="A15" s="120" t="s">
        <v>170</v>
      </c>
      <c r="B15" s="121" t="s">
        <v>10</v>
      </c>
      <c r="C15" s="121" t="s">
        <v>161</v>
      </c>
      <c r="D15" s="146" t="s">
        <v>171</v>
      </c>
      <c r="E15" s="18"/>
      <c r="F15" s="124">
        <v>12</v>
      </c>
      <c r="G15" s="237">
        <f>+'MUEBLES DE OFICINA'!H11</f>
        <v>11</v>
      </c>
      <c r="H15" s="23">
        <f>+'MUEBLES DE OFICINA'!J11</f>
        <v>2670000</v>
      </c>
      <c r="I15" s="44"/>
      <c r="J15" s="335"/>
      <c r="K15" s="330"/>
    </row>
    <row r="16" spans="1:12" s="6" customFormat="1" ht="56.25" x14ac:dyDescent="0.2">
      <c r="A16" s="19" t="s">
        <v>89</v>
      </c>
      <c r="B16" s="20" t="s">
        <v>10</v>
      </c>
      <c r="C16" s="20" t="s">
        <v>92</v>
      </c>
      <c r="D16" s="21" t="s">
        <v>90</v>
      </c>
      <c r="E16" s="22"/>
      <c r="F16" s="124">
        <v>12</v>
      </c>
      <c r="G16" s="237">
        <f>+'SUMINISTROS DE OFICINA'!L57+'APARATOS Y ACCESORIOS OFICINA'!L17</f>
        <v>3174</v>
      </c>
      <c r="H16" s="23">
        <f>+'SUMINISTROS DE OFICINA'!N57+'APARATOS Y ACCESORIOS OFICINA'!N17</f>
        <v>24245503.930000003</v>
      </c>
      <c r="I16" s="44"/>
      <c r="J16" s="336"/>
      <c r="K16" s="331"/>
    </row>
    <row r="17" spans="1:11" s="6" customFormat="1" ht="12.75" x14ac:dyDescent="0.2">
      <c r="A17" s="26"/>
      <c r="B17" s="27"/>
      <c r="C17" s="27" t="s">
        <v>250</v>
      </c>
      <c r="D17" s="28" t="s">
        <v>267</v>
      </c>
      <c r="E17" s="18"/>
      <c r="F17" s="228"/>
      <c r="G17" s="251"/>
      <c r="H17" s="17">
        <f>+'JUNTAS DE DEPORTES'!H20</f>
        <v>1716740742</v>
      </c>
      <c r="I17" s="252"/>
      <c r="J17" s="253"/>
      <c r="K17" s="254"/>
    </row>
    <row r="18" spans="1:11" s="1" customFormat="1" ht="15.75" customHeight="1" thickBot="1" x14ac:dyDescent="0.25">
      <c r="A18" s="101" t="s">
        <v>0</v>
      </c>
      <c r="B18" s="102"/>
      <c r="C18" s="102"/>
      <c r="D18" s="102"/>
      <c r="E18" s="102"/>
      <c r="F18" s="102"/>
      <c r="G18" s="238">
        <v>3182</v>
      </c>
      <c r="H18" s="25">
        <f>SUM(H8:H17)</f>
        <v>2140178168.9300001</v>
      </c>
      <c r="I18" s="313"/>
      <c r="J18" s="314"/>
      <c r="K18" s="315"/>
    </row>
    <row r="19" spans="1:11" ht="12.75" thickTop="1" x14ac:dyDescent="0.2"/>
  </sheetData>
  <mergeCells count="18">
    <mergeCell ref="D4:E4"/>
    <mergeCell ref="K13:K16"/>
    <mergeCell ref="F6:F7"/>
    <mergeCell ref="I6:I7"/>
    <mergeCell ref="J8:J16"/>
    <mergeCell ref="D6:D7"/>
    <mergeCell ref="K1:K4"/>
    <mergeCell ref="E6:E7"/>
    <mergeCell ref="A1:B3"/>
    <mergeCell ref="I18:K18"/>
    <mergeCell ref="C1:J1"/>
    <mergeCell ref="K6:K7"/>
    <mergeCell ref="H6:H7"/>
    <mergeCell ref="C6:C7"/>
    <mergeCell ref="A6:A7"/>
    <mergeCell ref="G6:G7"/>
    <mergeCell ref="B6:B7"/>
    <mergeCell ref="J6:J7"/>
  </mergeCells>
  <phoneticPr fontId="14" type="noConversion"/>
  <printOptions horizontalCentered="1" verticalCentered="1"/>
  <pageMargins left="1.5354330708661419" right="0.55118110236220474" top="0.19685039370078741" bottom="0.23622047244094491" header="0.19685039370078741" footer="0.19685039370078741"/>
  <pageSetup paperSize="5" scale="70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"/>
  <sheetViews>
    <sheetView topLeftCell="C7" workbookViewId="0">
      <selection activeCell="F10" sqref="F10"/>
    </sheetView>
  </sheetViews>
  <sheetFormatPr baseColWidth="10" defaultColWidth="7.5703125" defaultRowHeight="12" x14ac:dyDescent="0.2"/>
  <cols>
    <col min="1" max="1" width="7.5703125" style="115"/>
    <col min="2" max="2" width="8.85546875" style="115" customWidth="1"/>
    <col min="3" max="3" width="14.140625" style="115" customWidth="1"/>
    <col min="4" max="4" width="16.42578125" style="115" customWidth="1"/>
    <col min="5" max="5" width="41.42578125" style="115" customWidth="1"/>
    <col min="6" max="6" width="24.28515625" style="115" customWidth="1"/>
    <col min="7" max="7" width="13.7109375" style="115" customWidth="1"/>
    <col min="8" max="8" width="15.28515625" style="115" customWidth="1"/>
    <col min="9" max="9" width="8.85546875" style="115" bestFit="1" customWidth="1"/>
    <col min="10" max="10" width="16.28515625" style="115" customWidth="1"/>
    <col min="11" max="11" width="17.42578125" style="115" customWidth="1"/>
    <col min="12" max="12" width="20.5703125" style="115" customWidth="1"/>
    <col min="13" max="13" width="19.85546875" style="115" customWidth="1"/>
    <col min="14" max="16384" width="7.5703125" style="115"/>
  </cols>
  <sheetData>
    <row r="1" spans="1:13" ht="33.75" customHeight="1" x14ac:dyDescent="0.2">
      <c r="A1" s="356"/>
      <c r="B1" s="356"/>
      <c r="C1" s="359" t="s">
        <v>249</v>
      </c>
      <c r="D1" s="359"/>
      <c r="E1" s="359"/>
      <c r="F1" s="359"/>
      <c r="G1" s="359"/>
      <c r="H1" s="359"/>
      <c r="I1" s="359"/>
      <c r="J1" s="359"/>
      <c r="K1" s="359"/>
      <c r="L1" s="356"/>
    </row>
    <row r="2" spans="1:13" ht="12.75" customHeight="1" x14ac:dyDescent="0.2">
      <c r="A2" s="356"/>
      <c r="B2" s="356"/>
      <c r="C2" s="116"/>
      <c r="D2" s="116"/>
      <c r="H2" s="116"/>
      <c r="L2" s="356"/>
    </row>
    <row r="3" spans="1:13" ht="12.75" customHeight="1" thickBot="1" x14ac:dyDescent="0.25">
      <c r="C3" s="116" t="s">
        <v>2</v>
      </c>
      <c r="D3" s="328" t="s">
        <v>211</v>
      </c>
      <c r="E3" s="328"/>
      <c r="G3" s="116" t="s">
        <v>17</v>
      </c>
      <c r="H3" s="117">
        <v>2012</v>
      </c>
      <c r="L3" s="356"/>
    </row>
    <row r="4" spans="1:13" ht="12.75" customHeight="1" thickTop="1" thickBot="1" x14ac:dyDescent="0.25">
      <c r="C4" s="116"/>
      <c r="D4" s="118"/>
      <c r="G4" s="116"/>
      <c r="H4" s="118"/>
      <c r="L4" s="114"/>
    </row>
    <row r="5" spans="1:13" s="119" customFormat="1" ht="24.75" customHeight="1" thickTop="1" x14ac:dyDescent="0.2">
      <c r="A5" s="360" t="s">
        <v>5</v>
      </c>
      <c r="B5" s="339" t="s">
        <v>44</v>
      </c>
      <c r="C5" s="339" t="s">
        <v>40</v>
      </c>
      <c r="D5" s="339" t="s">
        <v>3</v>
      </c>
      <c r="E5" s="337" t="s">
        <v>18</v>
      </c>
      <c r="F5" s="337" t="s">
        <v>166</v>
      </c>
      <c r="G5" s="339" t="s">
        <v>7</v>
      </c>
      <c r="H5" s="339" t="s">
        <v>8</v>
      </c>
      <c r="I5" s="339" t="s">
        <v>6</v>
      </c>
      <c r="J5" s="339" t="s">
        <v>4</v>
      </c>
      <c r="K5" s="337" t="s">
        <v>16</v>
      </c>
      <c r="L5" s="357" t="s">
        <v>13</v>
      </c>
      <c r="M5" s="354" t="s">
        <v>1</v>
      </c>
    </row>
    <row r="6" spans="1:13" s="119" customFormat="1" ht="24.75" customHeight="1" x14ac:dyDescent="0.2">
      <c r="A6" s="361"/>
      <c r="B6" s="340"/>
      <c r="C6" s="340"/>
      <c r="D6" s="340"/>
      <c r="E6" s="338"/>
      <c r="F6" s="338"/>
      <c r="G6" s="340"/>
      <c r="H6" s="340"/>
      <c r="I6" s="340"/>
      <c r="J6" s="340"/>
      <c r="K6" s="338"/>
      <c r="L6" s="358"/>
      <c r="M6" s="355"/>
    </row>
    <row r="7" spans="1:13" s="119" customFormat="1" ht="69" customHeight="1" x14ac:dyDescent="0.2">
      <c r="A7" s="346" t="s">
        <v>167</v>
      </c>
      <c r="B7" s="349" t="s">
        <v>9</v>
      </c>
      <c r="C7" s="349" t="s">
        <v>168</v>
      </c>
      <c r="D7" s="343" t="s">
        <v>169</v>
      </c>
      <c r="E7" s="123" t="s">
        <v>235</v>
      </c>
      <c r="F7" s="296" t="s">
        <v>183</v>
      </c>
      <c r="G7" s="124"/>
      <c r="H7" s="227">
        <v>1</v>
      </c>
      <c r="I7" s="306">
        <v>1</v>
      </c>
      <c r="J7" s="222">
        <f>(4238000*12)*1.04</f>
        <v>52890240</v>
      </c>
      <c r="K7" s="222"/>
      <c r="L7" s="344"/>
      <c r="M7" s="352"/>
    </row>
    <row r="8" spans="1:13" s="119" customFormat="1" ht="33.75" x14ac:dyDescent="0.2">
      <c r="A8" s="347"/>
      <c r="B8" s="350"/>
      <c r="C8" s="350"/>
      <c r="D8" s="344"/>
      <c r="E8" s="123" t="s">
        <v>235</v>
      </c>
      <c r="F8" s="296" t="s">
        <v>183</v>
      </c>
      <c r="G8" s="124"/>
      <c r="H8" s="227">
        <v>1</v>
      </c>
      <c r="I8" s="306">
        <v>1</v>
      </c>
      <c r="J8" s="222">
        <f>(4238000*12)*1.04</f>
        <v>52890240</v>
      </c>
      <c r="K8" s="20"/>
      <c r="L8" s="344"/>
      <c r="M8" s="352"/>
    </row>
    <row r="9" spans="1:13" s="119" customFormat="1" ht="33.75" x14ac:dyDescent="0.2">
      <c r="A9" s="347"/>
      <c r="B9" s="350"/>
      <c r="C9" s="350"/>
      <c r="D9" s="344"/>
      <c r="E9" s="123" t="s">
        <v>235</v>
      </c>
      <c r="F9" s="296" t="s">
        <v>314</v>
      </c>
      <c r="G9" s="124"/>
      <c r="H9" s="227">
        <v>1</v>
      </c>
      <c r="I9" s="306">
        <v>1</v>
      </c>
      <c r="J9" s="222">
        <f>(4238000*12)*1.04</f>
        <v>52890240</v>
      </c>
      <c r="K9" s="20"/>
      <c r="L9" s="344"/>
      <c r="M9" s="352"/>
    </row>
    <row r="10" spans="1:13" s="119" customFormat="1" ht="67.5" x14ac:dyDescent="0.2">
      <c r="A10" s="347"/>
      <c r="B10" s="350"/>
      <c r="C10" s="350"/>
      <c r="D10" s="344"/>
      <c r="E10" s="123" t="s">
        <v>232</v>
      </c>
      <c r="F10" s="296" t="s">
        <v>315</v>
      </c>
      <c r="G10" s="124"/>
      <c r="H10" s="227">
        <v>3</v>
      </c>
      <c r="I10" s="306">
        <v>1</v>
      </c>
      <c r="J10" s="222">
        <f>(4238000*12)*1.04</f>
        <v>52890240</v>
      </c>
      <c r="K10" s="20"/>
      <c r="L10" s="344"/>
      <c r="M10" s="352"/>
    </row>
    <row r="11" spans="1:13" s="119" customFormat="1" ht="40.5" customHeight="1" x14ac:dyDescent="0.2">
      <c r="A11" s="347"/>
      <c r="B11" s="350"/>
      <c r="C11" s="350"/>
      <c r="D11" s="344"/>
      <c r="E11" s="308" t="s">
        <v>232</v>
      </c>
      <c r="F11" s="309" t="s">
        <v>183</v>
      </c>
      <c r="G11" s="310"/>
      <c r="H11" s="311">
        <v>1</v>
      </c>
      <c r="I11" s="125">
        <v>1</v>
      </c>
      <c r="J11" s="222">
        <f>(4238000*12)*1.04</f>
        <v>52890240</v>
      </c>
      <c r="K11" s="20"/>
      <c r="L11" s="344"/>
      <c r="M11" s="352"/>
    </row>
    <row r="12" spans="1:13" s="119" customFormat="1" ht="33.75" customHeight="1" x14ac:dyDescent="0.2">
      <c r="A12" s="347"/>
      <c r="B12" s="350"/>
      <c r="C12" s="350"/>
      <c r="D12" s="344"/>
      <c r="E12" s="308" t="s">
        <v>236</v>
      </c>
      <c r="F12" s="309" t="s">
        <v>183</v>
      </c>
      <c r="G12" s="310"/>
      <c r="H12" s="311">
        <v>1</v>
      </c>
      <c r="I12" s="125">
        <v>1</v>
      </c>
      <c r="J12" s="222">
        <f>(6700000*12)*1.04</f>
        <v>83616000</v>
      </c>
      <c r="K12" s="20"/>
      <c r="L12" s="344"/>
      <c r="M12" s="352"/>
    </row>
    <row r="13" spans="1:13" s="119" customFormat="1" ht="108.75" customHeight="1" x14ac:dyDescent="0.2">
      <c r="A13" s="347"/>
      <c r="B13" s="350"/>
      <c r="C13" s="350"/>
      <c r="D13" s="344"/>
      <c r="E13" s="123" t="s">
        <v>316</v>
      </c>
      <c r="F13" s="296" t="s">
        <v>317</v>
      </c>
      <c r="G13" s="124"/>
      <c r="H13" s="227">
        <v>3</v>
      </c>
      <c r="I13" s="306">
        <v>1</v>
      </c>
      <c r="J13" s="222"/>
      <c r="K13" s="20"/>
      <c r="L13" s="344"/>
      <c r="M13" s="352"/>
    </row>
    <row r="14" spans="1:13" s="119" customFormat="1" ht="100.5" customHeight="1" x14ac:dyDescent="0.2">
      <c r="A14" s="348"/>
      <c r="B14" s="351"/>
      <c r="C14" s="351"/>
      <c r="D14" s="345"/>
      <c r="E14" s="123" t="s">
        <v>318</v>
      </c>
      <c r="F14" s="296" t="s">
        <v>319</v>
      </c>
      <c r="G14" s="124"/>
      <c r="H14" s="227">
        <v>3</v>
      </c>
      <c r="I14" s="306">
        <v>1</v>
      </c>
      <c r="J14" s="222"/>
      <c r="K14" s="20"/>
      <c r="L14" s="345"/>
      <c r="M14" s="353"/>
    </row>
    <row r="15" spans="1:13" s="116" customFormat="1" ht="15.75" customHeight="1" thickBot="1" x14ac:dyDescent="0.25">
      <c r="A15" s="341" t="s">
        <v>0</v>
      </c>
      <c r="B15" s="342"/>
      <c r="C15" s="342"/>
      <c r="D15" s="342"/>
      <c r="E15" s="342"/>
      <c r="F15" s="342"/>
      <c r="G15" s="342"/>
      <c r="H15" s="342"/>
      <c r="I15" s="128">
        <f>SUM(I7:I14)</f>
        <v>8</v>
      </c>
      <c r="J15" s="130">
        <f>SUM(J7:J14)</f>
        <v>348067200</v>
      </c>
      <c r="K15" s="131"/>
      <c r="L15" s="131"/>
      <c r="M15" s="132"/>
    </row>
    <row r="16" spans="1:13" s="133" customFormat="1" ht="12.75" thickTop="1" x14ac:dyDescent="0.2"/>
    <row r="17" spans="3:25" s="133" customFormat="1" ht="25.5" customHeight="1" x14ac:dyDescent="0.2">
      <c r="C17" s="134"/>
      <c r="D17" s="134"/>
      <c r="E17" s="134"/>
      <c r="F17" s="134"/>
      <c r="G17" s="134"/>
      <c r="H17" s="134"/>
      <c r="I17" s="134"/>
      <c r="J17" s="295"/>
      <c r="K17" s="135"/>
      <c r="L17" s="136"/>
      <c r="M17" s="136"/>
      <c r="N17" s="136"/>
      <c r="O17" s="136"/>
      <c r="P17" s="137"/>
      <c r="Q17" s="137"/>
      <c r="R17" s="137"/>
      <c r="S17" s="137"/>
      <c r="T17" s="137"/>
      <c r="U17" s="137"/>
      <c r="V17" s="137"/>
      <c r="W17" s="137"/>
      <c r="X17" s="137"/>
      <c r="Y17" s="137"/>
    </row>
    <row r="18" spans="3:25" s="133" customFormat="1" ht="25.5" customHeight="1" x14ac:dyDescent="0.2">
      <c r="C18" s="138"/>
      <c r="D18" s="138"/>
      <c r="E18" s="138"/>
      <c r="F18" s="138"/>
      <c r="G18" s="139"/>
      <c r="H18" s="139"/>
      <c r="I18" s="138"/>
      <c r="J18" s="140"/>
      <c r="K18" s="140"/>
      <c r="L18" s="141"/>
      <c r="M18" s="141"/>
      <c r="N18" s="141"/>
      <c r="O18" s="141"/>
      <c r="P18" s="137"/>
      <c r="Q18" s="137"/>
      <c r="R18" s="137"/>
      <c r="S18" s="137"/>
      <c r="T18" s="137"/>
      <c r="U18" s="137"/>
      <c r="V18" s="137"/>
      <c r="W18" s="137"/>
      <c r="X18" s="137"/>
      <c r="Y18" s="137"/>
    </row>
    <row r="19" spans="3:25" s="133" customFormat="1" ht="19.5" customHeight="1" x14ac:dyDescent="0.2">
      <c r="C19" s="138"/>
      <c r="D19" s="138"/>
      <c r="E19" s="138"/>
      <c r="F19" s="138"/>
      <c r="G19" s="139"/>
      <c r="H19" s="139"/>
      <c r="I19" s="138"/>
      <c r="J19" s="140"/>
      <c r="K19" s="140"/>
      <c r="L19" s="141"/>
      <c r="M19" s="141"/>
      <c r="N19" s="141"/>
      <c r="O19" s="141"/>
      <c r="P19" s="137"/>
      <c r="Q19" s="137"/>
      <c r="R19" s="137"/>
      <c r="S19" s="137"/>
      <c r="T19" s="137"/>
      <c r="U19" s="137"/>
      <c r="V19" s="137"/>
      <c r="W19" s="137"/>
      <c r="X19" s="137"/>
      <c r="Y19" s="137"/>
    </row>
    <row r="20" spans="3:25" s="133" customFormat="1" ht="19.5" customHeight="1" x14ac:dyDescent="0.2">
      <c r="C20" s="138"/>
      <c r="D20" s="138"/>
      <c r="E20" s="138"/>
      <c r="F20" s="138"/>
      <c r="G20" s="142"/>
      <c r="H20" s="142"/>
      <c r="I20" s="138"/>
      <c r="J20" s="140"/>
      <c r="K20" s="140"/>
      <c r="L20" s="143"/>
      <c r="M20" s="143"/>
      <c r="N20" s="143"/>
      <c r="O20" s="143"/>
      <c r="P20" s="137"/>
      <c r="Q20" s="137"/>
      <c r="R20" s="137"/>
      <c r="S20" s="137"/>
      <c r="T20" s="137"/>
      <c r="U20" s="137"/>
      <c r="V20" s="137"/>
      <c r="W20" s="137"/>
      <c r="X20" s="137"/>
      <c r="Y20" s="137"/>
    </row>
    <row r="21" spans="3:25" s="133" customFormat="1" x14ac:dyDescent="0.2">
      <c r="L21" s="144"/>
      <c r="M21" s="137"/>
      <c r="N21" s="137"/>
      <c r="O21" s="137"/>
      <c r="P21" s="137"/>
      <c r="Q21" s="137"/>
      <c r="R21" s="137"/>
      <c r="S21" s="137"/>
      <c r="T21" s="137"/>
      <c r="U21" s="137"/>
      <c r="V21" s="137"/>
      <c r="W21" s="137"/>
      <c r="X21" s="137"/>
      <c r="Y21" s="137"/>
    </row>
  </sheetData>
  <mergeCells count="24">
    <mergeCell ref="L1:L3"/>
    <mergeCell ref="D3:E3"/>
    <mergeCell ref="L5:L6"/>
    <mergeCell ref="A1:B2"/>
    <mergeCell ref="C1:K1"/>
    <mergeCell ref="A5:A6"/>
    <mergeCell ref="B5:B6"/>
    <mergeCell ref="J5:J6"/>
    <mergeCell ref="K5:K6"/>
    <mergeCell ref="E5:E6"/>
    <mergeCell ref="M7:M14"/>
    <mergeCell ref="G5:G6"/>
    <mergeCell ref="H5:H6"/>
    <mergeCell ref="I5:I6"/>
    <mergeCell ref="M5:M6"/>
    <mergeCell ref="L7:L14"/>
    <mergeCell ref="F5:F6"/>
    <mergeCell ref="C5:C6"/>
    <mergeCell ref="D5:D6"/>
    <mergeCell ref="A15:H15"/>
    <mergeCell ref="D7:D14"/>
    <mergeCell ref="A7:A14"/>
    <mergeCell ref="B7:B14"/>
    <mergeCell ref="C7:C14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0" orientation="landscape" cellComments="asDisplayed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3"/>
  <sheetViews>
    <sheetView workbookViewId="0">
      <selection activeCell="E17" sqref="E17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12"/>
      <c r="B1" s="312"/>
      <c r="C1" s="316" t="s">
        <v>249</v>
      </c>
      <c r="D1" s="316"/>
      <c r="E1" s="316"/>
      <c r="F1" s="316"/>
      <c r="G1" s="316"/>
      <c r="H1" s="316"/>
      <c r="I1" s="316"/>
      <c r="J1" s="316"/>
      <c r="K1" s="312"/>
    </row>
    <row r="2" spans="1:24" ht="12.75" customHeight="1" x14ac:dyDescent="0.2">
      <c r="A2" s="312"/>
      <c r="B2" s="312"/>
      <c r="C2" s="3"/>
      <c r="D2" s="3"/>
      <c r="G2" s="3"/>
      <c r="K2" s="312"/>
    </row>
    <row r="3" spans="1:24" ht="20.25" customHeight="1" x14ac:dyDescent="0.2">
      <c r="A3" s="312"/>
      <c r="B3" s="312"/>
      <c r="K3" s="312"/>
    </row>
    <row r="4" spans="1:24" ht="12.75" customHeight="1" thickBot="1" x14ac:dyDescent="0.25">
      <c r="C4" s="3" t="s">
        <v>2</v>
      </c>
      <c r="D4" s="328" t="s">
        <v>211</v>
      </c>
      <c r="E4" s="328"/>
      <c r="F4" s="3" t="s">
        <v>17</v>
      </c>
      <c r="G4" s="33">
        <v>2012</v>
      </c>
      <c r="K4" s="312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21" t="s">
        <v>5</v>
      </c>
      <c r="B7" s="319" t="s">
        <v>44</v>
      </c>
      <c r="C7" s="319" t="s">
        <v>40</v>
      </c>
      <c r="D7" s="319" t="s">
        <v>3</v>
      </c>
      <c r="E7" s="332" t="s">
        <v>18</v>
      </c>
      <c r="F7" s="319" t="s">
        <v>7</v>
      </c>
      <c r="G7" s="319" t="s">
        <v>8</v>
      </c>
      <c r="H7" s="319" t="s">
        <v>6</v>
      </c>
      <c r="I7" s="319" t="s">
        <v>4</v>
      </c>
      <c r="J7" s="332" t="s">
        <v>16</v>
      </c>
      <c r="K7" s="326" t="s">
        <v>13</v>
      </c>
      <c r="L7" s="317" t="s">
        <v>1</v>
      </c>
    </row>
    <row r="8" spans="1:24" s="6" customFormat="1" ht="24.75" customHeight="1" x14ac:dyDescent="0.2">
      <c r="A8" s="322"/>
      <c r="B8" s="325"/>
      <c r="C8" s="320"/>
      <c r="D8" s="325"/>
      <c r="E8" s="333"/>
      <c r="F8" s="320"/>
      <c r="G8" s="325"/>
      <c r="H8" s="325"/>
      <c r="I8" s="320"/>
      <c r="J8" s="333"/>
      <c r="K8" s="327"/>
      <c r="L8" s="318"/>
    </row>
    <row r="9" spans="1:24" s="6" customFormat="1" ht="101.25" x14ac:dyDescent="0.2">
      <c r="A9" s="26" t="s">
        <v>41</v>
      </c>
      <c r="B9" s="27" t="s">
        <v>9</v>
      </c>
      <c r="C9" s="27" t="s">
        <v>42</v>
      </c>
      <c r="D9" s="43" t="s">
        <v>243</v>
      </c>
      <c r="E9" s="21" t="s">
        <v>244</v>
      </c>
      <c r="F9" s="18">
        <v>1</v>
      </c>
      <c r="G9" s="18">
        <v>12</v>
      </c>
      <c r="H9" s="20">
        <f>24+4+2+4</f>
        <v>34</v>
      </c>
      <c r="I9" s="23">
        <f>144800*H9</f>
        <v>4923200</v>
      </c>
      <c r="J9" s="44"/>
      <c r="K9" s="43" t="s">
        <v>214</v>
      </c>
      <c r="L9" s="158" t="s">
        <v>36</v>
      </c>
    </row>
    <row r="10" spans="1:24" s="6" customFormat="1" ht="101.25" x14ac:dyDescent="0.2">
      <c r="A10" s="26" t="s">
        <v>41</v>
      </c>
      <c r="B10" s="27" t="s">
        <v>9</v>
      </c>
      <c r="C10" s="27" t="s">
        <v>42</v>
      </c>
      <c r="D10" s="43" t="s">
        <v>43</v>
      </c>
      <c r="E10" s="21" t="s">
        <v>115</v>
      </c>
      <c r="F10" s="18">
        <v>1</v>
      </c>
      <c r="G10" s="18">
        <v>12</v>
      </c>
      <c r="H10" s="20">
        <f>24+4+2+4</f>
        <v>34</v>
      </c>
      <c r="I10" s="23">
        <f>650000*H10</f>
        <v>22100000</v>
      </c>
      <c r="J10" s="44"/>
      <c r="K10" s="43" t="s">
        <v>214</v>
      </c>
      <c r="L10" s="158" t="s">
        <v>36</v>
      </c>
    </row>
    <row r="11" spans="1:24" s="7" customFormat="1" ht="15.75" customHeight="1" thickBot="1" x14ac:dyDescent="0.25">
      <c r="A11" s="362" t="s">
        <v>0</v>
      </c>
      <c r="B11" s="363"/>
      <c r="C11" s="363"/>
      <c r="D11" s="363"/>
      <c r="E11" s="363"/>
      <c r="F11" s="363"/>
      <c r="G11" s="363"/>
      <c r="H11" s="24">
        <f>SUM(H10:H10)</f>
        <v>34</v>
      </c>
      <c r="I11" s="25">
        <f>SUM(I9:I10)</f>
        <v>27023200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5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ht="12" customHeight="1" x14ac:dyDescent="0.2">
      <c r="K17" s="1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1:24" ht="12" customHeight="1" x14ac:dyDescent="0.2">
      <c r="K18" s="15"/>
    </row>
    <row r="19" spans="11:24" ht="12" customHeight="1" x14ac:dyDescent="0.2">
      <c r="K19" s="15"/>
    </row>
    <row r="20" spans="11:24" ht="12" customHeight="1" x14ac:dyDescent="0.2">
      <c r="K20" s="15"/>
    </row>
    <row r="21" spans="11:24" ht="12" customHeight="1" x14ac:dyDescent="0.2">
      <c r="K21" s="15"/>
    </row>
    <row r="22" spans="11:24" ht="12" customHeight="1" x14ac:dyDescent="0.2">
      <c r="K22" s="15"/>
    </row>
    <row r="23" spans="11:24" ht="12" customHeight="1" x14ac:dyDescent="0.2">
      <c r="K23" s="15"/>
    </row>
  </sheetData>
  <mergeCells count="17">
    <mergeCell ref="L7:L8"/>
    <mergeCell ref="D4:E4"/>
    <mergeCell ref="A1:B3"/>
    <mergeCell ref="C1:J1"/>
    <mergeCell ref="K1:K4"/>
    <mergeCell ref="A7:A8"/>
    <mergeCell ref="B7:B8"/>
    <mergeCell ref="C7:C8"/>
    <mergeCell ref="D7:D8"/>
    <mergeCell ref="E7:E8"/>
    <mergeCell ref="K7:K8"/>
    <mergeCell ref="A11:G11"/>
    <mergeCell ref="G7:G8"/>
    <mergeCell ref="H7:H8"/>
    <mergeCell ref="I7:I8"/>
    <mergeCell ref="J7:J8"/>
    <mergeCell ref="F7:F8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opLeftCell="D1" workbookViewId="0">
      <selection activeCell="N14" sqref="N14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5703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12"/>
      <c r="B1" s="312"/>
      <c r="C1" s="316" t="s">
        <v>249</v>
      </c>
      <c r="D1" s="316"/>
      <c r="E1" s="316"/>
      <c r="F1" s="316"/>
      <c r="G1" s="316"/>
      <c r="H1" s="316"/>
      <c r="I1" s="316"/>
      <c r="J1" s="316"/>
      <c r="K1" s="312"/>
    </row>
    <row r="2" spans="1:24" ht="12.75" customHeight="1" x14ac:dyDescent="0.2">
      <c r="A2" s="312"/>
      <c r="B2" s="312"/>
      <c r="C2" s="3"/>
      <c r="D2" s="3"/>
      <c r="G2" s="3"/>
      <c r="K2" s="312"/>
    </row>
    <row r="3" spans="1:24" ht="20.25" customHeight="1" x14ac:dyDescent="0.2">
      <c r="A3" s="312"/>
      <c r="B3" s="312"/>
      <c r="K3" s="312"/>
    </row>
    <row r="4" spans="1:24" ht="12.75" customHeight="1" thickBot="1" x14ac:dyDescent="0.25">
      <c r="C4" s="3" t="s">
        <v>2</v>
      </c>
      <c r="D4" s="328" t="s">
        <v>211</v>
      </c>
      <c r="E4" s="328"/>
      <c r="F4" s="3" t="s">
        <v>17</v>
      </c>
      <c r="G4" s="33">
        <v>2012</v>
      </c>
      <c r="K4" s="312"/>
    </row>
    <row r="5" spans="1:24" ht="12.75" customHeight="1" thickTop="1" x14ac:dyDescent="0.2">
      <c r="C5" s="3"/>
      <c r="D5" s="113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21" t="s">
        <v>5</v>
      </c>
      <c r="B7" s="319" t="s">
        <v>44</v>
      </c>
      <c r="C7" s="319" t="s">
        <v>40</v>
      </c>
      <c r="D7" s="319" t="s">
        <v>3</v>
      </c>
      <c r="E7" s="332" t="s">
        <v>18</v>
      </c>
      <c r="F7" s="319" t="s">
        <v>7</v>
      </c>
      <c r="G7" s="319" t="s">
        <v>8</v>
      </c>
      <c r="H7" s="319" t="s">
        <v>6</v>
      </c>
      <c r="I7" s="319" t="s">
        <v>4</v>
      </c>
      <c r="J7" s="332" t="s">
        <v>16</v>
      </c>
      <c r="K7" s="326" t="s">
        <v>13</v>
      </c>
      <c r="L7" s="317" t="s">
        <v>1</v>
      </c>
    </row>
    <row r="8" spans="1:24" s="6" customFormat="1" ht="24.75" customHeight="1" x14ac:dyDescent="0.2">
      <c r="A8" s="322"/>
      <c r="B8" s="325"/>
      <c r="C8" s="320"/>
      <c r="D8" s="325"/>
      <c r="E8" s="333"/>
      <c r="F8" s="320"/>
      <c r="G8" s="325"/>
      <c r="H8" s="325"/>
      <c r="I8" s="320"/>
      <c r="J8" s="333"/>
      <c r="K8" s="327"/>
      <c r="L8" s="318"/>
    </row>
    <row r="9" spans="1:24" s="6" customFormat="1" ht="101.25" x14ac:dyDescent="0.2">
      <c r="A9" s="26" t="s">
        <v>120</v>
      </c>
      <c r="B9" s="27" t="s">
        <v>10</v>
      </c>
      <c r="C9" s="27" t="s">
        <v>121</v>
      </c>
      <c r="D9" s="43" t="s">
        <v>122</v>
      </c>
      <c r="E9" s="297" t="s">
        <v>123</v>
      </c>
      <c r="F9" s="22"/>
      <c r="G9" s="22" t="s">
        <v>15</v>
      </c>
      <c r="H9" s="20">
        <v>1</v>
      </c>
      <c r="I9" s="23">
        <v>1600000</v>
      </c>
      <c r="J9" s="44"/>
      <c r="K9" s="43" t="s">
        <v>214</v>
      </c>
      <c r="L9" s="37" t="s">
        <v>129</v>
      </c>
    </row>
    <row r="10" spans="1:24" s="7" customFormat="1" ht="15.75" customHeight="1" thickBot="1" x14ac:dyDescent="0.25">
      <c r="A10" s="362" t="s">
        <v>0</v>
      </c>
      <c r="B10" s="363"/>
      <c r="C10" s="363"/>
      <c r="D10" s="363"/>
      <c r="E10" s="363"/>
      <c r="F10" s="363"/>
      <c r="G10" s="363"/>
      <c r="H10" s="24">
        <f>SUM(H9:H9)</f>
        <v>1</v>
      </c>
      <c r="I10" s="25">
        <f>SUM(I9:I9)</f>
        <v>1600000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D4:E4"/>
    <mergeCell ref="L7:L8"/>
    <mergeCell ref="A1:B3"/>
    <mergeCell ref="C1:J1"/>
    <mergeCell ref="K1:K4"/>
    <mergeCell ref="A7:A8"/>
    <mergeCell ref="B7:B8"/>
    <mergeCell ref="C7:C8"/>
    <mergeCell ref="D7:D8"/>
    <mergeCell ref="E7:E8"/>
    <mergeCell ref="K7:K8"/>
    <mergeCell ref="A10:G10"/>
    <mergeCell ref="G7:G8"/>
    <mergeCell ref="H7:H8"/>
    <mergeCell ref="I7:I8"/>
    <mergeCell ref="J7:J8"/>
    <mergeCell ref="F7:F8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1"/>
  <sheetViews>
    <sheetView workbookViewId="0">
      <selection activeCell="D17" sqref="D17"/>
    </sheetView>
  </sheetViews>
  <sheetFormatPr baseColWidth="10" defaultColWidth="7.5703125" defaultRowHeight="12" x14ac:dyDescent="0.2"/>
  <cols>
    <col min="1" max="1" width="10" style="115" customWidth="1"/>
    <col min="2" max="2" width="8.85546875" style="115" customWidth="1"/>
    <col min="3" max="3" width="16.5703125" style="115" customWidth="1"/>
    <col min="4" max="4" width="24.28515625" style="115" customWidth="1"/>
    <col min="5" max="5" width="16.42578125" style="115" customWidth="1"/>
    <col min="6" max="6" width="13.7109375" style="115" customWidth="1"/>
    <col min="7" max="7" width="15.28515625" style="115" customWidth="1"/>
    <col min="8" max="8" width="8.85546875" style="115" bestFit="1" customWidth="1"/>
    <col min="9" max="9" width="8.85546875" style="115" customWidth="1"/>
    <col min="10" max="10" width="16.42578125" style="115" customWidth="1"/>
    <col min="11" max="11" width="20.5703125" style="115" customWidth="1"/>
    <col min="12" max="12" width="19.85546875" style="115" customWidth="1"/>
    <col min="13" max="13" width="14.7109375" style="115" customWidth="1"/>
    <col min="14" max="16384" width="7.5703125" style="115"/>
  </cols>
  <sheetData>
    <row r="1" spans="1:24" ht="33.75" customHeight="1" x14ac:dyDescent="0.2">
      <c r="A1" s="356"/>
      <c r="B1" s="356"/>
      <c r="C1" s="359" t="s">
        <v>249</v>
      </c>
      <c r="D1" s="359"/>
      <c r="E1" s="359"/>
      <c r="F1" s="359"/>
      <c r="G1" s="359"/>
      <c r="H1" s="359"/>
      <c r="I1" s="359"/>
      <c r="J1" s="359"/>
      <c r="K1" s="356"/>
    </row>
    <row r="2" spans="1:24" ht="12.75" customHeight="1" x14ac:dyDescent="0.2">
      <c r="A2" s="356"/>
      <c r="B2" s="356"/>
      <c r="C2" s="116"/>
      <c r="E2" s="116"/>
      <c r="G2" s="116"/>
      <c r="K2" s="356"/>
    </row>
    <row r="3" spans="1:24" ht="20.25" customHeight="1" x14ac:dyDescent="0.2">
      <c r="A3" s="356"/>
      <c r="B3" s="356"/>
      <c r="K3" s="356"/>
    </row>
    <row r="4" spans="1:24" ht="12.75" customHeight="1" thickBot="1" x14ac:dyDescent="0.25">
      <c r="C4" s="116" t="s">
        <v>2</v>
      </c>
      <c r="D4" s="328" t="s">
        <v>211</v>
      </c>
      <c r="E4" s="328"/>
      <c r="F4" s="116" t="s">
        <v>17</v>
      </c>
      <c r="G4" s="117">
        <v>2012</v>
      </c>
      <c r="K4" s="356"/>
    </row>
    <row r="5" spans="1:24" ht="12.75" customHeight="1" thickTop="1" x14ac:dyDescent="0.2">
      <c r="C5" s="116"/>
      <c r="E5" s="118"/>
      <c r="F5" s="116"/>
      <c r="G5" s="118"/>
      <c r="K5" s="114"/>
    </row>
    <row r="6" spans="1:24" ht="12.75" customHeight="1" thickBot="1" x14ac:dyDescent="0.25">
      <c r="C6" s="116"/>
      <c r="E6" s="116"/>
      <c r="G6" s="116"/>
    </row>
    <row r="7" spans="1:24" s="119" customFormat="1" ht="24.75" customHeight="1" thickTop="1" x14ac:dyDescent="0.2">
      <c r="A7" s="360" t="s">
        <v>5</v>
      </c>
      <c r="B7" s="339" t="s">
        <v>44</v>
      </c>
      <c r="C7" s="339" t="s">
        <v>40</v>
      </c>
      <c r="D7" s="337" t="s">
        <v>18</v>
      </c>
      <c r="E7" s="337" t="s">
        <v>3</v>
      </c>
      <c r="F7" s="339" t="s">
        <v>7</v>
      </c>
      <c r="G7" s="339" t="s">
        <v>8</v>
      </c>
      <c r="H7" s="339" t="s">
        <v>6</v>
      </c>
      <c r="I7" s="339" t="s">
        <v>245</v>
      </c>
      <c r="J7" s="339" t="s">
        <v>4</v>
      </c>
      <c r="K7" s="337" t="s">
        <v>16</v>
      </c>
      <c r="L7" s="357" t="s">
        <v>13</v>
      </c>
      <c r="M7" s="354" t="s">
        <v>1</v>
      </c>
    </row>
    <row r="8" spans="1:24" s="119" customFormat="1" ht="24.75" customHeight="1" x14ac:dyDescent="0.2">
      <c r="A8" s="361"/>
      <c r="B8" s="340"/>
      <c r="C8" s="340"/>
      <c r="D8" s="338"/>
      <c r="E8" s="338"/>
      <c r="F8" s="340"/>
      <c r="G8" s="340"/>
      <c r="H8" s="340"/>
      <c r="I8" s="340"/>
      <c r="J8" s="340"/>
      <c r="K8" s="338"/>
      <c r="L8" s="358"/>
      <c r="M8" s="355"/>
    </row>
    <row r="9" spans="1:24" s="119" customFormat="1" ht="78.75" customHeight="1" x14ac:dyDescent="0.2">
      <c r="A9" s="120" t="s">
        <v>212</v>
      </c>
      <c r="B9" s="349" t="s">
        <v>10</v>
      </c>
      <c r="C9" s="349" t="s">
        <v>35</v>
      </c>
      <c r="D9" s="298" t="s">
        <v>186</v>
      </c>
      <c r="E9" s="192" t="s">
        <v>213</v>
      </c>
      <c r="F9" s="124"/>
      <c r="G9" s="124" t="s">
        <v>15</v>
      </c>
      <c r="H9" s="154">
        <v>8</v>
      </c>
      <c r="I9" s="232">
        <v>1250000</v>
      </c>
      <c r="J9" s="126">
        <f>+H9*I9</f>
        <v>10000000</v>
      </c>
      <c r="K9" s="145"/>
      <c r="L9" s="122" t="s">
        <v>214</v>
      </c>
      <c r="M9" s="226" t="s">
        <v>129</v>
      </c>
    </row>
    <row r="10" spans="1:24" s="119" customFormat="1" ht="22.5" customHeight="1" x14ac:dyDescent="0.2">
      <c r="A10" s="120" t="s">
        <v>268</v>
      </c>
      <c r="B10" s="350"/>
      <c r="C10" s="350"/>
      <c r="D10" s="298" t="s">
        <v>269</v>
      </c>
      <c r="E10" s="257" t="s">
        <v>270</v>
      </c>
      <c r="F10" s="124"/>
      <c r="G10" s="124" t="s">
        <v>15</v>
      </c>
      <c r="H10" s="154">
        <v>1</v>
      </c>
      <c r="I10" s="232">
        <v>1500000</v>
      </c>
      <c r="J10" s="258">
        <f>+H10*I10</f>
        <v>1500000</v>
      </c>
      <c r="K10" s="259" t="s">
        <v>271</v>
      </c>
      <c r="L10" s="256"/>
      <c r="M10" s="226"/>
    </row>
    <row r="11" spans="1:24" s="119" customFormat="1" ht="22.5" customHeight="1" x14ac:dyDescent="0.2">
      <c r="A11" s="120" t="s">
        <v>309</v>
      </c>
      <c r="B11" s="350"/>
      <c r="C11" s="350"/>
      <c r="D11" s="298" t="s">
        <v>274</v>
      </c>
      <c r="E11" s="257"/>
      <c r="F11" s="124"/>
      <c r="G11" s="124" t="s">
        <v>15</v>
      </c>
      <c r="H11" s="154">
        <v>1</v>
      </c>
      <c r="I11" s="232"/>
      <c r="J11" s="258"/>
      <c r="K11" s="259"/>
      <c r="L11" s="256"/>
      <c r="M11" s="226"/>
    </row>
    <row r="12" spans="1:24" s="119" customFormat="1" ht="22.5" customHeight="1" x14ac:dyDescent="0.2">
      <c r="A12" s="120" t="s">
        <v>272</v>
      </c>
      <c r="B12" s="351"/>
      <c r="C12" s="351"/>
      <c r="D12" s="298" t="s">
        <v>273</v>
      </c>
      <c r="E12" s="123" t="s">
        <v>273</v>
      </c>
      <c r="F12" s="124"/>
      <c r="G12" s="124" t="s">
        <v>15</v>
      </c>
      <c r="H12" s="154">
        <v>2</v>
      </c>
      <c r="I12" s="232">
        <v>495000</v>
      </c>
      <c r="J12" s="258">
        <f>+H12*I12</f>
        <v>990000</v>
      </c>
      <c r="K12" s="259" t="s">
        <v>271</v>
      </c>
      <c r="L12" s="256"/>
      <c r="M12" s="226"/>
    </row>
    <row r="13" spans="1:24" s="116" customFormat="1" ht="15.75" customHeight="1" thickBot="1" x14ac:dyDescent="0.25">
      <c r="A13" s="341" t="s">
        <v>0</v>
      </c>
      <c r="B13" s="342"/>
      <c r="C13" s="342"/>
      <c r="D13" s="342"/>
      <c r="E13" s="342"/>
      <c r="F13" s="342"/>
      <c r="G13" s="342"/>
      <c r="H13" s="128">
        <f>SUM(H9:H12)</f>
        <v>12</v>
      </c>
      <c r="I13" s="231"/>
      <c r="J13" s="131">
        <f>SUM(J9:J12)</f>
        <v>12490000</v>
      </c>
      <c r="K13" s="131"/>
      <c r="L13" s="155"/>
      <c r="M13" s="132"/>
    </row>
    <row r="14" spans="1:24" s="133" customFormat="1" ht="25.5" customHeight="1" thickTop="1" x14ac:dyDescent="0.2">
      <c r="C14" s="134"/>
      <c r="D14" s="134"/>
      <c r="E14" s="134"/>
      <c r="F14" s="134"/>
      <c r="G14" s="134"/>
      <c r="H14" s="134"/>
      <c r="I14" s="134"/>
      <c r="J14" s="135"/>
      <c r="K14" s="136"/>
      <c r="L14" s="136"/>
      <c r="M14" s="136"/>
      <c r="N14" s="136"/>
      <c r="O14" s="137"/>
      <c r="P14" s="137"/>
      <c r="Q14" s="137"/>
      <c r="R14" s="137"/>
      <c r="S14" s="137"/>
      <c r="T14" s="137"/>
      <c r="U14" s="137"/>
      <c r="V14" s="137"/>
      <c r="W14" s="137"/>
      <c r="X14" s="137"/>
    </row>
    <row r="15" spans="1:24" s="133" customFormat="1" ht="25.5" customHeight="1" x14ac:dyDescent="0.2">
      <c r="A15" s="156"/>
      <c r="C15" s="138"/>
      <c r="D15" s="138"/>
      <c r="E15" s="138"/>
      <c r="F15" s="139"/>
      <c r="G15" s="139"/>
      <c r="H15" s="138"/>
      <c r="I15" s="138"/>
      <c r="J15" s="140"/>
      <c r="K15" s="141"/>
      <c r="L15" s="141"/>
      <c r="M15" s="141"/>
      <c r="N15" s="141"/>
      <c r="O15" s="137"/>
      <c r="P15" s="137"/>
      <c r="Q15" s="137"/>
      <c r="R15" s="137"/>
      <c r="S15" s="137"/>
      <c r="T15" s="137"/>
      <c r="U15" s="137"/>
      <c r="V15" s="137"/>
      <c r="W15" s="137"/>
      <c r="X15" s="137"/>
    </row>
    <row r="16" spans="1:24" s="133" customFormat="1" ht="19.5" customHeight="1" x14ac:dyDescent="0.2">
      <c r="C16" s="138"/>
      <c r="D16" s="138"/>
      <c r="E16" s="138"/>
      <c r="F16" s="139"/>
      <c r="G16" s="139"/>
      <c r="H16" s="138"/>
      <c r="I16" s="138"/>
      <c r="J16" s="140"/>
      <c r="K16" s="141"/>
      <c r="L16" s="141"/>
      <c r="M16" s="141"/>
      <c r="N16" s="141"/>
      <c r="O16" s="137"/>
      <c r="P16" s="137"/>
      <c r="Q16" s="137"/>
      <c r="R16" s="137"/>
      <c r="S16" s="137"/>
      <c r="T16" s="137"/>
      <c r="U16" s="137"/>
      <c r="V16" s="137"/>
      <c r="W16" s="137"/>
      <c r="X16" s="137"/>
    </row>
    <row r="17" spans="3:24" s="133" customFormat="1" ht="19.5" customHeight="1" x14ac:dyDescent="0.2">
      <c r="C17" s="138"/>
      <c r="D17" s="138"/>
      <c r="E17" s="138"/>
      <c r="F17" s="142"/>
      <c r="G17" s="142"/>
      <c r="H17" s="138"/>
      <c r="I17" s="138"/>
      <c r="J17" s="140"/>
      <c r="K17" s="143"/>
      <c r="L17" s="143"/>
      <c r="M17" s="143"/>
      <c r="N17" s="143"/>
      <c r="O17" s="137"/>
      <c r="P17" s="137"/>
      <c r="Q17" s="137"/>
      <c r="R17" s="137"/>
      <c r="S17" s="137"/>
      <c r="T17" s="137"/>
      <c r="U17" s="137"/>
      <c r="V17" s="137"/>
      <c r="W17" s="137"/>
      <c r="X17" s="137"/>
    </row>
    <row r="18" spans="3:24" s="133" customFormat="1" ht="12.75" x14ac:dyDescent="0.2">
      <c r="J18" s="140"/>
      <c r="K18" s="144"/>
      <c r="L18" s="137"/>
      <c r="M18" s="137"/>
      <c r="N18" s="137"/>
      <c r="O18" s="137"/>
      <c r="P18" s="137"/>
      <c r="Q18" s="137"/>
      <c r="R18" s="137"/>
      <c r="S18" s="137"/>
      <c r="T18" s="137"/>
      <c r="U18" s="137"/>
      <c r="V18" s="137"/>
      <c r="W18" s="137"/>
      <c r="X18" s="137"/>
    </row>
    <row r="19" spans="3:24" ht="12.75" x14ac:dyDescent="0.2">
      <c r="J19" s="140"/>
    </row>
    <row r="20" spans="3:24" ht="12.75" x14ac:dyDescent="0.2">
      <c r="J20" s="140"/>
    </row>
    <row r="21" spans="3:24" x14ac:dyDescent="0.2">
      <c r="J21" s="133"/>
    </row>
  </sheetData>
  <mergeCells count="20">
    <mergeCell ref="M7:M8"/>
    <mergeCell ref="J7:J8"/>
    <mergeCell ref="K7:K8"/>
    <mergeCell ref="L7:L8"/>
    <mergeCell ref="A1:B3"/>
    <mergeCell ref="C1:J1"/>
    <mergeCell ref="K1:K4"/>
    <mergeCell ref="A7:A8"/>
    <mergeCell ref="B7:B8"/>
    <mergeCell ref="C7:C8"/>
    <mergeCell ref="I7:I8"/>
    <mergeCell ref="D4:E4"/>
    <mergeCell ref="A13:G13"/>
    <mergeCell ref="G7:G8"/>
    <mergeCell ref="H7:H8"/>
    <mergeCell ref="E7:E8"/>
    <mergeCell ref="D7:D8"/>
    <mergeCell ref="F7:F8"/>
    <mergeCell ref="C9:C12"/>
    <mergeCell ref="B9:B12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"/>
  <sheetViews>
    <sheetView workbookViewId="0">
      <selection activeCell="F14" sqref="F14"/>
    </sheetView>
  </sheetViews>
  <sheetFormatPr baseColWidth="10" defaultColWidth="7.5703125" defaultRowHeight="12" x14ac:dyDescent="0.2"/>
  <cols>
    <col min="1" max="1" width="10" style="115" customWidth="1"/>
    <col min="2" max="2" width="8.85546875" style="115" customWidth="1"/>
    <col min="3" max="3" width="16.5703125" style="115" customWidth="1"/>
    <col min="4" max="4" width="16.42578125" style="115" customWidth="1"/>
    <col min="5" max="5" width="24.28515625" style="115" customWidth="1"/>
    <col min="6" max="6" width="13.7109375" style="115" customWidth="1"/>
    <col min="7" max="7" width="15.28515625" style="115" customWidth="1"/>
    <col min="8" max="8" width="8.85546875" style="115" bestFit="1" customWidth="1"/>
    <col min="9" max="9" width="14.7109375" style="115" customWidth="1"/>
    <col min="10" max="10" width="20.5703125" style="115" customWidth="1"/>
    <col min="11" max="11" width="19.85546875" style="115" customWidth="1"/>
    <col min="12" max="12" width="14.7109375" style="115" customWidth="1"/>
    <col min="13" max="16384" width="7.5703125" style="115"/>
  </cols>
  <sheetData>
    <row r="1" spans="1:23" ht="33.75" customHeight="1" x14ac:dyDescent="0.2">
      <c r="A1" s="356"/>
      <c r="B1" s="356"/>
      <c r="C1" s="359" t="s">
        <v>249</v>
      </c>
      <c r="D1" s="359"/>
      <c r="E1" s="359"/>
      <c r="F1" s="359"/>
      <c r="G1" s="359"/>
      <c r="H1" s="359"/>
      <c r="I1" s="359"/>
      <c r="J1" s="356"/>
    </row>
    <row r="2" spans="1:23" ht="12.75" customHeight="1" x14ac:dyDescent="0.2">
      <c r="A2" s="356"/>
      <c r="B2" s="356"/>
      <c r="C2" s="116"/>
      <c r="D2" s="116"/>
      <c r="G2" s="116"/>
      <c r="J2" s="356"/>
    </row>
    <row r="3" spans="1:23" ht="20.25" customHeight="1" x14ac:dyDescent="0.2">
      <c r="A3" s="356"/>
      <c r="B3" s="356"/>
      <c r="J3" s="356"/>
    </row>
    <row r="4" spans="1:23" ht="12.75" customHeight="1" thickBot="1" x14ac:dyDescent="0.25">
      <c r="C4" s="116" t="s">
        <v>2</v>
      </c>
      <c r="D4" s="328" t="s">
        <v>211</v>
      </c>
      <c r="E4" s="328"/>
      <c r="G4" s="116" t="s">
        <v>17</v>
      </c>
      <c r="H4" s="117">
        <v>2012</v>
      </c>
      <c r="J4" s="356"/>
    </row>
    <row r="5" spans="1:23" ht="12.75" customHeight="1" thickTop="1" x14ac:dyDescent="0.2">
      <c r="C5" s="116"/>
      <c r="D5" s="118"/>
      <c r="F5" s="116"/>
      <c r="G5" s="118"/>
      <c r="J5" s="114"/>
    </row>
    <row r="6" spans="1:23" ht="12.75" customHeight="1" thickBot="1" x14ac:dyDescent="0.25">
      <c r="C6" s="116"/>
      <c r="D6" s="116"/>
      <c r="G6" s="116"/>
    </row>
    <row r="7" spans="1:23" s="119" customFormat="1" ht="24.75" customHeight="1" thickTop="1" x14ac:dyDescent="0.2">
      <c r="A7" s="360" t="s">
        <v>5</v>
      </c>
      <c r="B7" s="339" t="s">
        <v>44</v>
      </c>
      <c r="C7" s="339" t="s">
        <v>40</v>
      </c>
      <c r="D7" s="339" t="s">
        <v>3</v>
      </c>
      <c r="E7" s="337" t="s">
        <v>18</v>
      </c>
      <c r="F7" s="339" t="s">
        <v>7</v>
      </c>
      <c r="G7" s="339" t="s">
        <v>8</v>
      </c>
      <c r="H7" s="339" t="s">
        <v>6</v>
      </c>
      <c r="I7" s="339" t="s">
        <v>4</v>
      </c>
      <c r="J7" s="337" t="s">
        <v>16</v>
      </c>
      <c r="K7" s="357" t="s">
        <v>13</v>
      </c>
      <c r="L7" s="354" t="s">
        <v>1</v>
      </c>
    </row>
    <row r="8" spans="1:23" s="119" customFormat="1" ht="24.75" customHeight="1" x14ac:dyDescent="0.2">
      <c r="A8" s="361"/>
      <c r="B8" s="340"/>
      <c r="C8" s="340"/>
      <c r="D8" s="340"/>
      <c r="E8" s="338"/>
      <c r="F8" s="340"/>
      <c r="G8" s="340"/>
      <c r="H8" s="340"/>
      <c r="I8" s="340"/>
      <c r="J8" s="338"/>
      <c r="K8" s="358"/>
      <c r="L8" s="355"/>
    </row>
    <row r="9" spans="1:23" s="119" customFormat="1" ht="135" customHeight="1" x14ac:dyDescent="0.2">
      <c r="A9" s="346" t="s">
        <v>313</v>
      </c>
      <c r="B9" s="349" t="s">
        <v>9</v>
      </c>
      <c r="C9" s="300" t="s">
        <v>215</v>
      </c>
      <c r="D9" s="192" t="s">
        <v>216</v>
      </c>
      <c r="E9" s="299" t="s">
        <v>217</v>
      </c>
      <c r="F9" s="124">
        <v>6</v>
      </c>
      <c r="G9" s="124">
        <v>12</v>
      </c>
      <c r="H9" s="125">
        <v>1</v>
      </c>
      <c r="I9" s="126">
        <v>3000000</v>
      </c>
      <c r="J9" s="145"/>
      <c r="K9" s="343" t="s">
        <v>214</v>
      </c>
      <c r="L9" s="364"/>
    </row>
    <row r="10" spans="1:23" s="119" customFormat="1" ht="56.25" x14ac:dyDescent="0.2">
      <c r="A10" s="348"/>
      <c r="B10" s="351"/>
      <c r="C10" s="301" t="s">
        <v>312</v>
      </c>
      <c r="D10" s="257" t="s">
        <v>311</v>
      </c>
      <c r="E10" s="302" t="s">
        <v>310</v>
      </c>
      <c r="F10" s="228">
        <v>6</v>
      </c>
      <c r="G10" s="228">
        <v>12</v>
      </c>
      <c r="H10" s="121">
        <v>1</v>
      </c>
      <c r="I10" s="229">
        <v>1500000</v>
      </c>
      <c r="J10" s="145"/>
      <c r="K10" s="345"/>
      <c r="L10" s="365"/>
    </row>
    <row r="11" spans="1:23" s="116" customFormat="1" ht="15.75" customHeight="1" thickBot="1" x14ac:dyDescent="0.25">
      <c r="A11" s="341" t="s">
        <v>0</v>
      </c>
      <c r="B11" s="342"/>
      <c r="C11" s="342"/>
      <c r="D11" s="342"/>
      <c r="E11" s="342"/>
      <c r="F11" s="342"/>
      <c r="G11" s="342"/>
      <c r="H11" s="128">
        <f>SUM(H9:H10)</f>
        <v>2</v>
      </c>
      <c r="I11" s="131">
        <f>SUM(I9:I10)</f>
        <v>4500000</v>
      </c>
      <c r="J11" s="131"/>
      <c r="K11" s="155"/>
      <c r="L11" s="132"/>
    </row>
    <row r="12" spans="1:23" s="133" customFormat="1" ht="25.5" customHeight="1" thickTop="1" x14ac:dyDescent="0.2">
      <c r="C12" s="134"/>
      <c r="D12" s="134"/>
      <c r="E12" s="134"/>
      <c r="F12" s="134"/>
      <c r="G12" s="134"/>
      <c r="H12" s="134"/>
      <c r="I12" s="135"/>
      <c r="J12" s="136"/>
      <c r="K12" s="136"/>
      <c r="L12" s="136"/>
      <c r="M12" s="136"/>
      <c r="N12" s="137"/>
      <c r="O12" s="137"/>
      <c r="P12" s="137"/>
      <c r="Q12" s="137"/>
      <c r="R12" s="137"/>
      <c r="S12" s="137"/>
      <c r="T12" s="137"/>
      <c r="U12" s="137"/>
      <c r="V12" s="137"/>
      <c r="W12" s="137"/>
    </row>
    <row r="13" spans="1:23" s="133" customFormat="1" ht="25.5" customHeight="1" x14ac:dyDescent="0.2">
      <c r="C13" s="138"/>
      <c r="D13" s="138"/>
      <c r="E13" s="138"/>
      <c r="F13" s="139"/>
      <c r="G13" s="139"/>
      <c r="H13" s="138"/>
      <c r="I13" s="140"/>
      <c r="J13" s="141"/>
      <c r="K13" s="141"/>
      <c r="L13" s="141"/>
      <c r="M13" s="141"/>
      <c r="N13" s="137"/>
      <c r="O13" s="137"/>
      <c r="P13" s="137"/>
      <c r="Q13" s="137"/>
      <c r="R13" s="137"/>
      <c r="S13" s="137"/>
      <c r="T13" s="137"/>
      <c r="U13" s="137"/>
      <c r="V13" s="137"/>
      <c r="W13" s="137"/>
    </row>
    <row r="14" spans="1:23" s="133" customFormat="1" ht="19.5" customHeight="1" x14ac:dyDescent="0.2">
      <c r="C14" s="138"/>
      <c r="D14" s="138"/>
      <c r="E14" s="138"/>
      <c r="F14" s="139"/>
      <c r="G14" s="139"/>
      <c r="H14" s="138"/>
      <c r="I14" s="140"/>
      <c r="J14" s="141"/>
      <c r="K14" s="141"/>
      <c r="L14" s="141"/>
      <c r="M14" s="141"/>
      <c r="N14" s="137"/>
      <c r="O14" s="137"/>
      <c r="P14" s="137"/>
      <c r="Q14" s="137"/>
      <c r="R14" s="137"/>
      <c r="S14" s="137"/>
      <c r="T14" s="137"/>
      <c r="U14" s="137"/>
      <c r="V14" s="137"/>
      <c r="W14" s="137"/>
    </row>
    <row r="15" spans="1:23" s="133" customFormat="1" ht="19.5" customHeight="1" x14ac:dyDescent="0.2">
      <c r="C15" s="138"/>
      <c r="D15" s="138"/>
      <c r="E15" s="138"/>
      <c r="F15" s="142"/>
      <c r="G15" s="142"/>
      <c r="H15" s="138"/>
      <c r="I15" s="140"/>
      <c r="J15" s="143"/>
      <c r="K15" s="143"/>
      <c r="L15" s="143"/>
      <c r="M15" s="143"/>
      <c r="N15" s="137"/>
      <c r="O15" s="137"/>
      <c r="P15" s="137"/>
      <c r="Q15" s="137"/>
      <c r="R15" s="137"/>
      <c r="S15" s="137"/>
      <c r="T15" s="137"/>
      <c r="U15" s="137"/>
      <c r="V15" s="137"/>
      <c r="W15" s="137"/>
    </row>
    <row r="16" spans="1:23" s="133" customFormat="1" ht="12.75" x14ac:dyDescent="0.2">
      <c r="I16" s="140"/>
      <c r="J16" s="144"/>
      <c r="K16" s="137"/>
      <c r="L16" s="137"/>
      <c r="M16" s="137"/>
      <c r="N16" s="137"/>
      <c r="O16" s="137"/>
      <c r="P16" s="137"/>
      <c r="Q16" s="137"/>
      <c r="R16" s="137"/>
      <c r="S16" s="137"/>
      <c r="T16" s="137"/>
      <c r="U16" s="137"/>
      <c r="V16" s="137"/>
      <c r="W16" s="137"/>
    </row>
    <row r="17" spans="9:9" ht="12.75" x14ac:dyDescent="0.2">
      <c r="I17" s="140"/>
    </row>
    <row r="18" spans="9:9" ht="12.75" x14ac:dyDescent="0.2">
      <c r="I18" s="140"/>
    </row>
    <row r="19" spans="9:9" x14ac:dyDescent="0.2">
      <c r="I19" s="133"/>
    </row>
  </sheetData>
  <mergeCells count="21">
    <mergeCell ref="A7:A8"/>
    <mergeCell ref="K9:K10"/>
    <mergeCell ref="A1:B3"/>
    <mergeCell ref="C1:I1"/>
    <mergeCell ref="J1:J4"/>
    <mergeCell ref="D4:E4"/>
    <mergeCell ref="A11:G11"/>
    <mergeCell ref="G7:G8"/>
    <mergeCell ref="H7:H8"/>
    <mergeCell ref="I7:I8"/>
    <mergeCell ref="D7:D8"/>
    <mergeCell ref="J7:J8"/>
    <mergeCell ref="B7:B8"/>
    <mergeCell ref="C7:C8"/>
    <mergeCell ref="A9:A10"/>
    <mergeCell ref="L9:L10"/>
    <mergeCell ref="E7:E8"/>
    <mergeCell ref="F7:F8"/>
    <mergeCell ref="L7:L8"/>
    <mergeCell ref="K7:K8"/>
    <mergeCell ref="B9:B10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7"/>
  <sheetViews>
    <sheetView workbookViewId="0">
      <selection activeCell="E23" sqref="E23"/>
    </sheetView>
  </sheetViews>
  <sheetFormatPr baseColWidth="10" defaultColWidth="7.5703125" defaultRowHeight="12" x14ac:dyDescent="0.2"/>
  <cols>
    <col min="1" max="1" width="9.42578125" style="115" customWidth="1"/>
    <col min="2" max="2" width="8.85546875" style="115" customWidth="1"/>
    <col min="3" max="3" width="19.85546875" style="115" customWidth="1"/>
    <col min="4" max="4" width="16.42578125" style="115" customWidth="1"/>
    <col min="5" max="5" width="26.140625" style="115" customWidth="1"/>
    <col min="6" max="6" width="13.7109375" style="115" customWidth="1"/>
    <col min="7" max="7" width="15.28515625" style="115" customWidth="1"/>
    <col min="8" max="8" width="8.85546875" style="115" bestFit="1" customWidth="1"/>
    <col min="9" max="9" width="13.5703125" style="115" customWidth="1"/>
    <col min="10" max="10" width="19.28515625" style="115" customWidth="1"/>
    <col min="11" max="11" width="15.140625" style="115" customWidth="1"/>
    <col min="12" max="12" width="20.5703125" style="115" customWidth="1"/>
    <col min="13" max="13" width="19.85546875" style="115" customWidth="1"/>
    <col min="14" max="16384" width="7.5703125" style="115"/>
  </cols>
  <sheetData>
    <row r="1" spans="1:25" ht="33.75" customHeight="1" x14ac:dyDescent="0.2">
      <c r="A1" s="356"/>
      <c r="B1" s="356"/>
      <c r="C1" s="359" t="s">
        <v>249</v>
      </c>
      <c r="D1" s="359"/>
      <c r="E1" s="359"/>
      <c r="F1" s="359"/>
      <c r="G1" s="359"/>
      <c r="H1" s="359"/>
      <c r="I1" s="359"/>
      <c r="J1" s="359"/>
      <c r="K1" s="359"/>
      <c r="L1" s="356"/>
    </row>
    <row r="2" spans="1:25" ht="12.75" customHeight="1" x14ac:dyDescent="0.2">
      <c r="A2" s="356"/>
      <c r="B2" s="356"/>
      <c r="C2" s="116"/>
      <c r="D2" s="116"/>
      <c r="G2" s="116"/>
      <c r="L2" s="356"/>
    </row>
    <row r="3" spans="1:25" ht="20.25" customHeight="1" x14ac:dyDescent="0.2">
      <c r="A3" s="356"/>
      <c r="B3" s="356"/>
      <c r="L3" s="356"/>
    </row>
    <row r="4" spans="1:25" ht="12.75" customHeight="1" thickBot="1" x14ac:dyDescent="0.25">
      <c r="C4" s="116" t="s">
        <v>2</v>
      </c>
      <c r="D4" s="328" t="s">
        <v>211</v>
      </c>
      <c r="E4" s="328"/>
      <c r="G4" s="116" t="s">
        <v>17</v>
      </c>
      <c r="H4" s="117">
        <v>2012</v>
      </c>
      <c r="L4" s="356"/>
    </row>
    <row r="5" spans="1:25" ht="12.75" customHeight="1" thickTop="1" x14ac:dyDescent="0.2">
      <c r="C5" s="116"/>
      <c r="D5" s="118"/>
      <c r="F5" s="116"/>
      <c r="G5" s="118"/>
      <c r="L5" s="114"/>
    </row>
    <row r="6" spans="1:25" ht="12.75" customHeight="1" thickBot="1" x14ac:dyDescent="0.25">
      <c r="C6" s="116"/>
      <c r="D6" s="116"/>
      <c r="G6" s="116"/>
    </row>
    <row r="7" spans="1:25" s="119" customFormat="1" ht="24.75" customHeight="1" thickTop="1" x14ac:dyDescent="0.2">
      <c r="A7" s="360" t="s">
        <v>5</v>
      </c>
      <c r="B7" s="339" t="s">
        <v>44</v>
      </c>
      <c r="C7" s="339" t="s">
        <v>40</v>
      </c>
      <c r="D7" s="339" t="s">
        <v>47</v>
      </c>
      <c r="E7" s="337" t="s">
        <v>18</v>
      </c>
      <c r="F7" s="339" t="s">
        <v>7</v>
      </c>
      <c r="G7" s="339" t="s">
        <v>8</v>
      </c>
      <c r="H7" s="339" t="s">
        <v>6</v>
      </c>
      <c r="I7" s="337" t="s">
        <v>159</v>
      </c>
      <c r="J7" s="339" t="s">
        <v>4</v>
      </c>
      <c r="K7" s="337" t="s">
        <v>16</v>
      </c>
      <c r="L7" s="357" t="s">
        <v>13</v>
      </c>
      <c r="M7" s="354" t="s">
        <v>1</v>
      </c>
    </row>
    <row r="8" spans="1:25" s="119" customFormat="1" ht="24.75" customHeight="1" x14ac:dyDescent="0.2">
      <c r="A8" s="361"/>
      <c r="B8" s="340"/>
      <c r="C8" s="340"/>
      <c r="D8" s="340"/>
      <c r="E8" s="338"/>
      <c r="F8" s="340"/>
      <c r="G8" s="340"/>
      <c r="H8" s="340"/>
      <c r="I8" s="338"/>
      <c r="J8" s="340"/>
      <c r="K8" s="338"/>
      <c r="L8" s="358"/>
      <c r="M8" s="355"/>
    </row>
    <row r="9" spans="1:25" s="119" customFormat="1" ht="45" x14ac:dyDescent="0.2">
      <c r="A9" s="120" t="s">
        <v>160</v>
      </c>
      <c r="B9" s="121" t="s">
        <v>10</v>
      </c>
      <c r="C9" s="121" t="s">
        <v>161</v>
      </c>
      <c r="D9" s="303" t="s">
        <v>162</v>
      </c>
      <c r="E9" s="123" t="s">
        <v>163</v>
      </c>
      <c r="F9" s="124"/>
      <c r="G9" s="124">
        <v>12</v>
      </c>
      <c r="H9" s="125">
        <v>9</v>
      </c>
      <c r="I9" s="126">
        <v>29647</v>
      </c>
      <c r="J9" s="126">
        <f>I9*H9</f>
        <v>266823</v>
      </c>
      <c r="K9" s="366"/>
      <c r="L9" s="343" t="s">
        <v>164</v>
      </c>
      <c r="M9" s="127" t="s">
        <v>128</v>
      </c>
    </row>
    <row r="10" spans="1:25" s="119" customFormat="1" ht="45" x14ac:dyDescent="0.2">
      <c r="A10" s="120" t="s">
        <v>181</v>
      </c>
      <c r="B10" s="121" t="s">
        <v>10</v>
      </c>
      <c r="C10" s="121" t="s">
        <v>161</v>
      </c>
      <c r="D10" s="303" t="s">
        <v>165</v>
      </c>
      <c r="E10" s="123" t="s">
        <v>182</v>
      </c>
      <c r="F10" s="124"/>
      <c r="G10" s="124">
        <v>12</v>
      </c>
      <c r="H10" s="125">
        <v>9</v>
      </c>
      <c r="I10" s="126">
        <v>34900</v>
      </c>
      <c r="J10" s="126">
        <f>I10*H10</f>
        <v>314100</v>
      </c>
      <c r="K10" s="367"/>
      <c r="L10" s="345"/>
      <c r="M10" s="127" t="s">
        <v>128</v>
      </c>
    </row>
    <row r="11" spans="1:25" s="116" customFormat="1" ht="15.75" customHeight="1" thickBot="1" x14ac:dyDescent="0.25">
      <c r="A11" s="341" t="s">
        <v>0</v>
      </c>
      <c r="B11" s="342"/>
      <c r="C11" s="342"/>
      <c r="D11" s="342"/>
      <c r="E11" s="342"/>
      <c r="F11" s="342"/>
      <c r="G11" s="342"/>
      <c r="H11" s="128">
        <f>SUM(H9:H10)</f>
        <v>18</v>
      </c>
      <c r="I11" s="129">
        <f>SUM(I9:I10)</f>
        <v>64547</v>
      </c>
      <c r="J11" s="130">
        <f>SUM(J9:J10)</f>
        <v>580923</v>
      </c>
      <c r="K11" s="131"/>
      <c r="L11" s="131"/>
      <c r="M11" s="132"/>
    </row>
    <row r="12" spans="1:25" s="133" customFormat="1" ht="12.75" thickTop="1" x14ac:dyDescent="0.2"/>
    <row r="13" spans="1:25" s="133" customFormat="1" ht="25.5" customHeight="1" x14ac:dyDescent="0.2">
      <c r="C13" s="134"/>
      <c r="D13" s="134"/>
      <c r="E13" s="134"/>
      <c r="F13" s="134"/>
      <c r="G13" s="134"/>
      <c r="H13" s="134"/>
      <c r="I13" s="134"/>
      <c r="J13" s="135"/>
      <c r="K13" s="135"/>
      <c r="L13" s="136"/>
      <c r="M13" s="136"/>
      <c r="N13" s="136"/>
      <c r="O13" s="136"/>
      <c r="P13" s="137"/>
      <c r="Q13" s="137"/>
      <c r="R13" s="137"/>
      <c r="S13" s="137"/>
      <c r="T13" s="137"/>
      <c r="U13" s="137"/>
      <c r="V13" s="137"/>
      <c r="W13" s="137"/>
      <c r="X13" s="137"/>
      <c r="Y13" s="137"/>
    </row>
    <row r="14" spans="1:25" s="133" customFormat="1" ht="25.5" customHeight="1" x14ac:dyDescent="0.2">
      <c r="C14" s="138"/>
      <c r="D14" s="138"/>
      <c r="E14" s="138"/>
      <c r="F14" s="139"/>
      <c r="G14" s="139"/>
      <c r="H14" s="138"/>
      <c r="I14" s="138"/>
      <c r="J14" s="140"/>
      <c r="K14" s="140"/>
      <c r="L14" s="141"/>
      <c r="M14" s="141"/>
      <c r="N14" s="141"/>
      <c r="O14" s="141"/>
      <c r="P14" s="137"/>
      <c r="Q14" s="137"/>
      <c r="R14" s="137"/>
      <c r="S14" s="137"/>
      <c r="T14" s="137"/>
      <c r="U14" s="137"/>
      <c r="V14" s="137"/>
      <c r="W14" s="137"/>
      <c r="X14" s="137"/>
      <c r="Y14" s="137"/>
    </row>
    <row r="15" spans="1:25" s="133" customFormat="1" ht="19.5" customHeight="1" x14ac:dyDescent="0.2">
      <c r="C15" s="138"/>
      <c r="D15" s="138"/>
      <c r="E15" s="138"/>
      <c r="F15" s="139"/>
      <c r="G15" s="139"/>
      <c r="H15" s="138"/>
      <c r="I15" s="138"/>
      <c r="J15" s="140"/>
      <c r="K15" s="140"/>
      <c r="L15" s="141"/>
      <c r="M15" s="141"/>
      <c r="N15" s="141"/>
      <c r="O15" s="141"/>
      <c r="P15" s="137"/>
      <c r="Q15" s="137"/>
      <c r="R15" s="137"/>
      <c r="S15" s="137"/>
      <c r="T15" s="137"/>
      <c r="U15" s="137"/>
      <c r="V15" s="137"/>
      <c r="W15" s="137"/>
      <c r="X15" s="137"/>
      <c r="Y15" s="137"/>
    </row>
    <row r="16" spans="1:25" s="133" customFormat="1" ht="19.5" customHeight="1" x14ac:dyDescent="0.2">
      <c r="C16" s="138"/>
      <c r="D16" s="138"/>
      <c r="E16" s="138"/>
      <c r="F16" s="142"/>
      <c r="G16" s="142"/>
      <c r="H16" s="138"/>
      <c r="I16" s="138"/>
      <c r="J16" s="140"/>
      <c r="K16" s="140"/>
      <c r="L16" s="143"/>
      <c r="M16" s="143"/>
      <c r="N16" s="143"/>
      <c r="O16" s="143"/>
      <c r="P16" s="137"/>
      <c r="Q16" s="137"/>
      <c r="R16" s="137"/>
      <c r="S16" s="137"/>
      <c r="T16" s="137"/>
      <c r="U16" s="137"/>
      <c r="V16" s="137"/>
      <c r="W16" s="137"/>
      <c r="X16" s="137"/>
      <c r="Y16" s="137"/>
    </row>
    <row r="17" spans="12:25" s="133" customFormat="1" x14ac:dyDescent="0.2">
      <c r="L17" s="144"/>
      <c r="M17" s="137"/>
      <c r="N17" s="137"/>
      <c r="O17" s="137"/>
      <c r="P17" s="137"/>
      <c r="Q17" s="137"/>
      <c r="R17" s="137"/>
      <c r="S17" s="137"/>
      <c r="T17" s="137"/>
      <c r="U17" s="137"/>
      <c r="V17" s="137"/>
      <c r="W17" s="137"/>
      <c r="X17" s="137"/>
      <c r="Y17" s="137"/>
    </row>
  </sheetData>
  <mergeCells count="20">
    <mergeCell ref="H7:H8"/>
    <mergeCell ref="I7:I8"/>
    <mergeCell ref="J7:J8"/>
    <mergeCell ref="K7:K8"/>
    <mergeCell ref="A11:G11"/>
    <mergeCell ref="G7:G8"/>
    <mergeCell ref="A7:A8"/>
    <mergeCell ref="B7:B8"/>
    <mergeCell ref="C7:C8"/>
    <mergeCell ref="D7:D8"/>
    <mergeCell ref="A1:B3"/>
    <mergeCell ref="C1:K1"/>
    <mergeCell ref="L1:L4"/>
    <mergeCell ref="D4:E4"/>
    <mergeCell ref="M7:M8"/>
    <mergeCell ref="K9:K10"/>
    <mergeCell ref="L9:L10"/>
    <mergeCell ref="L7:L8"/>
    <mergeCell ref="E7:E8"/>
    <mergeCell ref="F7:F8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7"/>
  <sheetViews>
    <sheetView workbookViewId="0">
      <selection activeCell="E16" sqref="E16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2.5703125" style="2" customWidth="1"/>
    <col min="5" max="5" width="16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10" width="19.28515625" style="2" customWidth="1"/>
    <col min="11" max="11" width="15.140625" style="2" customWidth="1"/>
    <col min="12" max="12" width="20.5703125" style="2" customWidth="1"/>
    <col min="13" max="13" width="19.85546875" style="2" customWidth="1"/>
    <col min="14" max="16384" width="7.5703125" style="2"/>
  </cols>
  <sheetData>
    <row r="1" spans="1:25" ht="33.75" customHeight="1" x14ac:dyDescent="0.2">
      <c r="A1" s="312"/>
      <c r="B1" s="312"/>
      <c r="C1" s="316" t="s">
        <v>249</v>
      </c>
      <c r="D1" s="316"/>
      <c r="E1" s="316"/>
      <c r="F1" s="316"/>
      <c r="G1" s="316"/>
      <c r="H1" s="316"/>
      <c r="I1" s="316"/>
      <c r="J1" s="316"/>
      <c r="K1" s="316"/>
      <c r="L1" s="312"/>
    </row>
    <row r="2" spans="1:25" ht="12.75" customHeight="1" x14ac:dyDescent="0.2">
      <c r="A2" s="312"/>
      <c r="B2" s="312"/>
      <c r="C2" s="3"/>
      <c r="E2" s="3"/>
      <c r="G2" s="3"/>
      <c r="L2" s="312"/>
    </row>
    <row r="3" spans="1:25" ht="20.25" customHeight="1" x14ac:dyDescent="0.2">
      <c r="A3" s="312"/>
      <c r="B3" s="312"/>
      <c r="L3" s="312"/>
    </row>
    <row r="4" spans="1:25" ht="12.75" customHeight="1" thickBot="1" x14ac:dyDescent="0.25">
      <c r="C4" s="3" t="s">
        <v>2</v>
      </c>
      <c r="D4" s="328" t="s">
        <v>211</v>
      </c>
      <c r="E4" s="328"/>
      <c r="F4" s="3" t="s">
        <v>17</v>
      </c>
      <c r="G4" s="33">
        <v>2012</v>
      </c>
      <c r="L4" s="312"/>
    </row>
    <row r="5" spans="1:25" ht="12.75" customHeight="1" thickTop="1" x14ac:dyDescent="0.2">
      <c r="C5" s="3"/>
      <c r="E5" s="32"/>
      <c r="F5" s="3"/>
      <c r="G5" s="32"/>
      <c r="L5" s="34"/>
    </row>
    <row r="6" spans="1:25" ht="12.75" customHeight="1" thickBot="1" x14ac:dyDescent="0.25">
      <c r="C6" s="3"/>
      <c r="E6" s="3"/>
      <c r="G6" s="3"/>
    </row>
    <row r="7" spans="1:25" s="6" customFormat="1" ht="24.75" customHeight="1" thickTop="1" x14ac:dyDescent="0.2">
      <c r="A7" s="321" t="s">
        <v>5</v>
      </c>
      <c r="B7" s="319" t="s">
        <v>44</v>
      </c>
      <c r="C7" s="319" t="s">
        <v>40</v>
      </c>
      <c r="D7" s="332" t="s">
        <v>47</v>
      </c>
      <c r="E7" s="319" t="s">
        <v>3</v>
      </c>
      <c r="F7" s="319" t="s">
        <v>7</v>
      </c>
      <c r="G7" s="319" t="s">
        <v>8</v>
      </c>
      <c r="H7" s="319" t="s">
        <v>6</v>
      </c>
      <c r="I7" s="319" t="s">
        <v>242</v>
      </c>
      <c r="J7" s="319" t="s">
        <v>4</v>
      </c>
      <c r="K7" s="332" t="s">
        <v>16</v>
      </c>
      <c r="L7" s="326" t="s">
        <v>13</v>
      </c>
      <c r="M7" s="317" t="s">
        <v>1</v>
      </c>
    </row>
    <row r="8" spans="1:25" s="6" customFormat="1" ht="24.75" customHeight="1" x14ac:dyDescent="0.2">
      <c r="A8" s="322"/>
      <c r="B8" s="325"/>
      <c r="C8" s="320"/>
      <c r="D8" s="333"/>
      <c r="E8" s="325"/>
      <c r="F8" s="320"/>
      <c r="G8" s="325"/>
      <c r="H8" s="325"/>
      <c r="I8" s="320"/>
      <c r="J8" s="320"/>
      <c r="K8" s="333"/>
      <c r="L8" s="327"/>
      <c r="M8" s="318"/>
    </row>
    <row r="9" spans="1:25" s="6" customFormat="1" ht="12.75" x14ac:dyDescent="0.2">
      <c r="A9" s="26" t="s">
        <v>124</v>
      </c>
      <c r="B9" s="368" t="s">
        <v>10</v>
      </c>
      <c r="C9" s="368" t="s">
        <v>14</v>
      </c>
      <c r="D9" s="297" t="s">
        <v>158</v>
      </c>
      <c r="E9" s="18" t="s">
        <v>184</v>
      </c>
      <c r="F9" s="22"/>
      <c r="G9" s="22"/>
      <c r="H9" s="20">
        <v>9</v>
      </c>
      <c r="I9" s="23">
        <v>170000</v>
      </c>
      <c r="J9" s="23">
        <f>+H9*I9</f>
        <v>1530000</v>
      </c>
      <c r="K9" s="44"/>
      <c r="L9" s="43" t="s">
        <v>15</v>
      </c>
      <c r="M9" s="329" t="s">
        <v>128</v>
      </c>
    </row>
    <row r="10" spans="1:25" s="119" customFormat="1" ht="12.75" x14ac:dyDescent="0.2">
      <c r="A10" s="120" t="s">
        <v>124</v>
      </c>
      <c r="B10" s="369"/>
      <c r="C10" s="369"/>
      <c r="D10" s="298" t="s">
        <v>180</v>
      </c>
      <c r="E10" s="122" t="s">
        <v>185</v>
      </c>
      <c r="F10" s="124"/>
      <c r="G10" s="124"/>
      <c r="H10" s="125">
        <v>2</v>
      </c>
      <c r="I10" s="126">
        <v>570000</v>
      </c>
      <c r="J10" s="126">
        <f>+H10*I10</f>
        <v>1140000</v>
      </c>
      <c r="K10" s="44"/>
      <c r="L10" s="43"/>
      <c r="M10" s="331"/>
    </row>
    <row r="11" spans="1:25" s="7" customFormat="1" ht="15.75" customHeight="1" thickBot="1" x14ac:dyDescent="0.25">
      <c r="A11" s="362" t="s">
        <v>0</v>
      </c>
      <c r="B11" s="363"/>
      <c r="C11" s="363"/>
      <c r="D11" s="363"/>
      <c r="E11" s="363"/>
      <c r="F11" s="363"/>
      <c r="G11" s="363"/>
      <c r="H11" s="24">
        <f>SUM(H9:H10)</f>
        <v>11</v>
      </c>
      <c r="I11" s="25">
        <f>SUM(I9:I9)</f>
        <v>170000</v>
      </c>
      <c r="J11" s="29">
        <f>SUM(J9:J10)</f>
        <v>2670000</v>
      </c>
      <c r="K11" s="29"/>
      <c r="L11" s="29"/>
      <c r="M11" s="30"/>
    </row>
    <row r="12" spans="1:25" s="1" customFormat="1" ht="12.75" thickTop="1" x14ac:dyDescent="0.2"/>
    <row r="13" spans="1:25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12"/>
      <c r="L13" s="9"/>
      <c r="M13" s="9"/>
      <c r="N13" s="9"/>
      <c r="O13" s="9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spans="1:25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6"/>
      <c r="L14" s="15"/>
      <c r="M14" s="15"/>
      <c r="N14" s="15"/>
      <c r="O14" s="1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6"/>
      <c r="L15" s="15"/>
      <c r="M15" s="15"/>
      <c r="N15" s="15"/>
      <c r="O15" s="1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6"/>
      <c r="L16" s="10"/>
      <c r="M16" s="10"/>
      <c r="N16" s="10"/>
      <c r="O16" s="10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spans="12:25" s="1" customFormat="1" x14ac:dyDescent="0.2">
      <c r="L17" s="4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</sheetData>
  <mergeCells count="21">
    <mergeCell ref="A1:B3"/>
    <mergeCell ref="C1:K1"/>
    <mergeCell ref="J7:J8"/>
    <mergeCell ref="D4:E4"/>
    <mergeCell ref="L1:L4"/>
    <mergeCell ref="C7:C8"/>
    <mergeCell ref="H7:H8"/>
    <mergeCell ref="M7:M8"/>
    <mergeCell ref="K7:K8"/>
    <mergeCell ref="L7:L8"/>
    <mergeCell ref="F7:F8"/>
    <mergeCell ref="C9:C10"/>
    <mergeCell ref="D7:D8"/>
    <mergeCell ref="M9:M10"/>
    <mergeCell ref="B9:B10"/>
    <mergeCell ref="B7:B8"/>
    <mergeCell ref="E7:E8"/>
    <mergeCell ref="I7:I8"/>
    <mergeCell ref="A11:G11"/>
    <mergeCell ref="G7:G8"/>
    <mergeCell ref="A7:A8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Normal="100" workbookViewId="0">
      <selection activeCell="D13" sqref="D13"/>
    </sheetView>
  </sheetViews>
  <sheetFormatPr baseColWidth="10" defaultColWidth="7.5703125" defaultRowHeight="15" x14ac:dyDescent="0.2"/>
  <cols>
    <col min="1" max="1" width="7.5703125" style="115"/>
    <col min="2" max="2" width="25.7109375" style="115" customWidth="1"/>
    <col min="3" max="3" width="12.85546875" style="115" bestFit="1" customWidth="1"/>
    <col min="4" max="4" width="26.28515625" style="115" customWidth="1"/>
    <col min="5" max="5" width="28.7109375" style="115" customWidth="1"/>
    <col min="6" max="6" width="10.5703125" style="115" customWidth="1"/>
    <col min="7" max="7" width="13.7109375" style="115" hidden="1" customWidth="1"/>
    <col min="8" max="8" width="15.28515625" style="115" hidden="1" customWidth="1"/>
    <col min="9" max="9" width="8.85546875" style="115" hidden="1" customWidth="1"/>
    <col min="10" max="10" width="12.42578125" style="115" hidden="1" customWidth="1"/>
    <col min="11" max="11" width="7.28515625" style="115" hidden="1" customWidth="1"/>
    <col min="12" max="12" width="12.42578125" style="193" customWidth="1"/>
    <col min="13" max="13" width="15.42578125" style="115" customWidth="1"/>
    <col min="14" max="16384" width="7.5703125" style="115"/>
  </cols>
  <sheetData>
    <row r="1" spans="1:13" ht="33.75" customHeight="1" x14ac:dyDescent="0.2">
      <c r="A1" s="356"/>
      <c r="B1" s="356"/>
      <c r="C1" s="359" t="s">
        <v>249</v>
      </c>
      <c r="D1" s="359"/>
      <c r="E1" s="359"/>
      <c r="F1" s="359"/>
      <c r="G1" s="359"/>
      <c r="H1" s="359"/>
      <c r="I1" s="359"/>
      <c r="J1" s="359"/>
      <c r="K1" s="359"/>
    </row>
    <row r="2" spans="1:13" ht="12.75" customHeight="1" x14ac:dyDescent="0.2">
      <c r="A2" s="356"/>
      <c r="B2" s="356"/>
      <c r="C2" s="116"/>
      <c r="D2" s="116"/>
      <c r="E2" s="116"/>
      <c r="H2" s="116"/>
    </row>
    <row r="3" spans="1:13" ht="20.25" customHeight="1" x14ac:dyDescent="0.2">
      <c r="A3" s="356"/>
      <c r="B3" s="356"/>
    </row>
    <row r="4" spans="1:13" ht="20.25" customHeight="1" x14ac:dyDescent="0.2">
      <c r="A4" s="114"/>
      <c r="B4" s="114"/>
    </row>
    <row r="5" spans="1:13" ht="12.75" customHeight="1" thickBot="1" x14ac:dyDescent="0.25">
      <c r="C5" s="116" t="s">
        <v>2</v>
      </c>
      <c r="D5" s="328" t="s">
        <v>211</v>
      </c>
      <c r="E5" s="328"/>
      <c r="H5" s="117">
        <v>2011</v>
      </c>
    </row>
    <row r="6" spans="1:13" s="194" customFormat="1" ht="12.75" customHeight="1" thickTop="1" x14ac:dyDescent="0.2">
      <c r="C6" s="116"/>
      <c r="D6" s="118"/>
      <c r="E6" s="118"/>
    </row>
    <row r="7" spans="1:13" ht="12.75" customHeight="1" thickBot="1" x14ac:dyDescent="0.25">
      <c r="C7" s="116" t="s">
        <v>17</v>
      </c>
      <c r="D7" s="157">
        <v>2012</v>
      </c>
      <c r="E7" s="118"/>
      <c r="G7" s="116"/>
      <c r="H7" s="118"/>
    </row>
    <row r="8" spans="1:13" ht="12.75" customHeight="1" thickTop="1" x14ac:dyDescent="0.2">
      <c r="E8" s="118"/>
      <c r="G8" s="116"/>
      <c r="H8" s="118"/>
    </row>
    <row r="9" spans="1:13" ht="12.75" customHeight="1" x14ac:dyDescent="0.2">
      <c r="L9" s="115"/>
    </row>
    <row r="10" spans="1:13" ht="12.75" customHeight="1" x14ac:dyDescent="0.2">
      <c r="A10" s="116"/>
      <c r="C10" s="359"/>
      <c r="D10" s="359"/>
      <c r="E10" s="359"/>
      <c r="F10" s="359"/>
      <c r="G10" s="359"/>
      <c r="H10" s="359"/>
      <c r="I10" s="359"/>
      <c r="J10" s="359"/>
      <c r="K10" s="359"/>
      <c r="L10" s="359"/>
      <c r="M10" s="359"/>
    </row>
    <row r="11" spans="1:13" ht="12.75" customHeight="1" thickBot="1" x14ac:dyDescent="0.25">
      <c r="A11" s="116"/>
      <c r="C11" s="116"/>
      <c r="D11" s="116"/>
      <c r="E11" s="116"/>
      <c r="H11" s="116"/>
    </row>
    <row r="12" spans="1:13" s="133" customFormat="1" ht="40.5" customHeight="1" thickTop="1" thickBot="1" x14ac:dyDescent="0.25">
      <c r="A12" s="195" t="s">
        <v>44</v>
      </c>
      <c r="B12" s="196" t="s">
        <v>40</v>
      </c>
      <c r="C12" s="197" t="s">
        <v>5</v>
      </c>
      <c r="D12" s="197" t="s">
        <v>47</v>
      </c>
      <c r="E12" s="197" t="s">
        <v>3</v>
      </c>
      <c r="F12" s="198" t="s">
        <v>105</v>
      </c>
      <c r="G12" s="199" t="s">
        <v>19</v>
      </c>
      <c r="H12" s="197" t="s">
        <v>20</v>
      </c>
      <c r="I12" s="197" t="s">
        <v>37</v>
      </c>
      <c r="J12" s="199" t="s">
        <v>46</v>
      </c>
      <c r="K12" s="200" t="s">
        <v>38</v>
      </c>
      <c r="L12" s="201" t="s">
        <v>240</v>
      </c>
      <c r="M12" s="202" t="s">
        <v>246</v>
      </c>
    </row>
    <row r="13" spans="1:13" ht="36.75" customHeight="1" thickTop="1" x14ac:dyDescent="0.2">
      <c r="A13" s="374" t="s">
        <v>10</v>
      </c>
      <c r="B13" s="372" t="s">
        <v>219</v>
      </c>
      <c r="C13" s="220" t="s">
        <v>222</v>
      </c>
      <c r="D13" s="264" t="s">
        <v>223</v>
      </c>
      <c r="E13" s="203" t="s">
        <v>230</v>
      </c>
      <c r="F13" s="218" t="s">
        <v>22</v>
      </c>
      <c r="G13" s="204"/>
      <c r="H13" s="205"/>
      <c r="I13" s="204">
        <f t="shared" ref="I13:I21" si="0">G13-H13</f>
        <v>0</v>
      </c>
      <c r="J13" s="204">
        <v>1</v>
      </c>
      <c r="K13" s="216">
        <f t="shared" ref="K13:K21" si="1">H13+J13</f>
        <v>1</v>
      </c>
      <c r="L13" s="218">
        <v>1</v>
      </c>
      <c r="M13" s="206">
        <v>301500</v>
      </c>
    </row>
    <row r="14" spans="1:13" ht="33.75" x14ac:dyDescent="0.2">
      <c r="A14" s="375"/>
      <c r="B14" s="373"/>
      <c r="C14" s="221" t="s">
        <v>222</v>
      </c>
      <c r="D14" s="208" t="s">
        <v>224</v>
      </c>
      <c r="E14" s="208" t="s">
        <v>230</v>
      </c>
      <c r="F14" s="219" t="s">
        <v>22</v>
      </c>
      <c r="G14" s="209">
        <v>3</v>
      </c>
      <c r="H14" s="209">
        <v>3</v>
      </c>
      <c r="I14" s="209">
        <f t="shared" si="0"/>
        <v>0</v>
      </c>
      <c r="J14" s="210"/>
      <c r="K14" s="217">
        <f t="shared" si="1"/>
        <v>3</v>
      </c>
      <c r="L14" s="219">
        <v>1</v>
      </c>
      <c r="M14" s="211">
        <v>301500</v>
      </c>
    </row>
    <row r="15" spans="1:13" ht="36.75" customHeight="1" x14ac:dyDescent="0.2">
      <c r="A15" s="375"/>
      <c r="B15" s="373"/>
      <c r="C15" s="221" t="s">
        <v>222</v>
      </c>
      <c r="D15" s="208" t="s">
        <v>225</v>
      </c>
      <c r="E15" s="208" t="s">
        <v>230</v>
      </c>
      <c r="F15" s="219" t="s">
        <v>22</v>
      </c>
      <c r="G15" s="209"/>
      <c r="H15" s="215"/>
      <c r="I15" s="209">
        <f t="shared" si="0"/>
        <v>0</v>
      </c>
      <c r="J15" s="209">
        <v>1</v>
      </c>
      <c r="K15" s="217">
        <f t="shared" si="1"/>
        <v>1</v>
      </c>
      <c r="L15" s="219">
        <v>1</v>
      </c>
      <c r="M15" s="211">
        <v>301500</v>
      </c>
    </row>
    <row r="16" spans="1:13" ht="33.75" x14ac:dyDescent="0.2">
      <c r="A16" s="375"/>
      <c r="B16" s="373"/>
      <c r="C16" s="221" t="s">
        <v>222</v>
      </c>
      <c r="D16" s="208" t="s">
        <v>226</v>
      </c>
      <c r="E16" s="208" t="s">
        <v>230</v>
      </c>
      <c r="F16" s="219" t="s">
        <v>22</v>
      </c>
      <c r="G16" s="209">
        <v>3</v>
      </c>
      <c r="H16" s="209">
        <v>3</v>
      </c>
      <c r="I16" s="209">
        <f t="shared" si="0"/>
        <v>0</v>
      </c>
      <c r="J16" s="210"/>
      <c r="K16" s="217">
        <f t="shared" si="1"/>
        <v>3</v>
      </c>
      <c r="L16" s="219">
        <v>1</v>
      </c>
      <c r="M16" s="211">
        <v>301500</v>
      </c>
    </row>
    <row r="17" spans="1:32" ht="33.75" x14ac:dyDescent="0.2">
      <c r="A17" s="375"/>
      <c r="B17" s="373"/>
      <c r="C17" s="221" t="s">
        <v>222</v>
      </c>
      <c r="D17" s="208" t="s">
        <v>241</v>
      </c>
      <c r="E17" s="208" t="s">
        <v>230</v>
      </c>
      <c r="F17" s="219" t="s">
        <v>22</v>
      </c>
      <c r="G17" s="209">
        <v>3</v>
      </c>
      <c r="H17" s="209">
        <v>3</v>
      </c>
      <c r="I17" s="209">
        <f>G17-H17</f>
        <v>0</v>
      </c>
      <c r="J17" s="210"/>
      <c r="K17" s="217">
        <f>H17+J17</f>
        <v>3</v>
      </c>
      <c r="L17" s="219">
        <v>1</v>
      </c>
      <c r="M17" s="211">
        <v>301500</v>
      </c>
    </row>
    <row r="18" spans="1:32" ht="36.75" customHeight="1" x14ac:dyDescent="0.2">
      <c r="A18" s="375"/>
      <c r="B18" s="373"/>
      <c r="C18" s="221" t="s">
        <v>222</v>
      </c>
      <c r="D18" s="208" t="s">
        <v>227</v>
      </c>
      <c r="E18" s="208" t="s">
        <v>230</v>
      </c>
      <c r="F18" s="219" t="s">
        <v>22</v>
      </c>
      <c r="G18" s="209"/>
      <c r="H18" s="215"/>
      <c r="I18" s="209">
        <f t="shared" si="0"/>
        <v>0</v>
      </c>
      <c r="J18" s="209">
        <v>1</v>
      </c>
      <c r="K18" s="217">
        <f t="shared" si="1"/>
        <v>1</v>
      </c>
      <c r="L18" s="219">
        <v>1</v>
      </c>
      <c r="M18" s="211">
        <v>44100</v>
      </c>
    </row>
    <row r="19" spans="1:32" ht="33.75" x14ac:dyDescent="0.2">
      <c r="A19" s="375"/>
      <c r="B19" s="373"/>
      <c r="C19" s="221" t="s">
        <v>222</v>
      </c>
      <c r="D19" s="208" t="s">
        <v>228</v>
      </c>
      <c r="E19" s="208" t="s">
        <v>230</v>
      </c>
      <c r="F19" s="219" t="s">
        <v>22</v>
      </c>
      <c r="G19" s="209">
        <v>3</v>
      </c>
      <c r="H19" s="209">
        <v>3</v>
      </c>
      <c r="I19" s="209">
        <f t="shared" si="0"/>
        <v>0</v>
      </c>
      <c r="J19" s="210"/>
      <c r="K19" s="217">
        <f t="shared" si="1"/>
        <v>3</v>
      </c>
      <c r="L19" s="219">
        <v>1</v>
      </c>
      <c r="M19" s="211">
        <v>301500</v>
      </c>
    </row>
    <row r="20" spans="1:32" ht="33.75" x14ac:dyDescent="0.2">
      <c r="A20" s="375"/>
      <c r="B20" s="373"/>
      <c r="C20" s="207" t="s">
        <v>222</v>
      </c>
      <c r="D20" s="208" t="s">
        <v>229</v>
      </c>
      <c r="E20" s="208" t="s">
        <v>230</v>
      </c>
      <c r="F20" s="219" t="s">
        <v>22</v>
      </c>
      <c r="G20" s="209">
        <v>3</v>
      </c>
      <c r="H20" s="209">
        <v>3</v>
      </c>
      <c r="I20" s="209">
        <f t="shared" si="0"/>
        <v>0</v>
      </c>
      <c r="J20" s="210"/>
      <c r="K20" s="217">
        <f t="shared" si="1"/>
        <v>3</v>
      </c>
      <c r="L20" s="219">
        <v>1</v>
      </c>
      <c r="M20" s="211">
        <v>301500</v>
      </c>
    </row>
    <row r="21" spans="1:32" ht="13.5" thickBot="1" x14ac:dyDescent="0.25">
      <c r="A21" s="375"/>
      <c r="B21" s="373"/>
      <c r="C21" s="207" t="s">
        <v>220</v>
      </c>
      <c r="D21" s="208" t="s">
        <v>231</v>
      </c>
      <c r="E21" s="208" t="s">
        <v>221</v>
      </c>
      <c r="F21" s="219" t="s">
        <v>22</v>
      </c>
      <c r="G21" s="209">
        <v>3</v>
      </c>
      <c r="H21" s="209">
        <v>3</v>
      </c>
      <c r="I21" s="209">
        <f t="shared" si="0"/>
        <v>0</v>
      </c>
      <c r="J21" s="210"/>
      <c r="K21" s="217">
        <f t="shared" si="1"/>
        <v>3</v>
      </c>
      <c r="L21" s="219">
        <v>1</v>
      </c>
      <c r="M21" s="211">
        <v>106000</v>
      </c>
    </row>
    <row r="22" spans="1:32" ht="24.75" customHeight="1" thickTop="1" thickBot="1" x14ac:dyDescent="0.25">
      <c r="A22" s="370" t="s">
        <v>0</v>
      </c>
      <c r="B22" s="371"/>
      <c r="C22" s="371"/>
      <c r="D22" s="371"/>
      <c r="E22" s="371"/>
      <c r="F22" s="371"/>
      <c r="G22" s="212" t="e">
        <f>SUM(#REF!)</f>
        <v>#REF!</v>
      </c>
      <c r="H22" s="212"/>
      <c r="I22" s="212"/>
      <c r="J22" s="212"/>
      <c r="K22" s="212"/>
      <c r="L22" s="213">
        <f>SUM(L13:L21)</f>
        <v>9</v>
      </c>
      <c r="M22" s="230">
        <f>SUM(M13:M21)</f>
        <v>2260600</v>
      </c>
    </row>
    <row r="23" spans="1:32" ht="15.75" thickTop="1" x14ac:dyDescent="0.2">
      <c r="F23" s="194"/>
      <c r="G23" s="194"/>
      <c r="H23" s="194"/>
      <c r="I23" s="194"/>
      <c r="J23" s="194"/>
      <c r="K23" s="194"/>
      <c r="L23" s="214"/>
      <c r="M23" s="194"/>
      <c r="N23" s="194"/>
      <c r="O23" s="194"/>
      <c r="P23" s="194"/>
      <c r="Q23" s="194"/>
      <c r="R23" s="194"/>
      <c r="S23" s="194"/>
      <c r="T23" s="194"/>
      <c r="U23" s="194"/>
      <c r="V23" s="194"/>
      <c r="W23" s="194"/>
      <c r="X23" s="194"/>
      <c r="Y23" s="194"/>
      <c r="Z23" s="194"/>
      <c r="AA23" s="194"/>
      <c r="AB23" s="194"/>
      <c r="AC23" s="194"/>
      <c r="AD23" s="194"/>
      <c r="AE23" s="194"/>
      <c r="AF23" s="194"/>
    </row>
  </sheetData>
  <mergeCells count="7">
    <mergeCell ref="A22:F22"/>
    <mergeCell ref="B13:B21"/>
    <mergeCell ref="A1:B3"/>
    <mergeCell ref="C1:K1"/>
    <mergeCell ref="D5:E5"/>
    <mergeCell ref="C10:M10"/>
    <mergeCell ref="A13:A21"/>
  </mergeCells>
  <phoneticPr fontId="0" type="noConversion"/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topLeftCell="A49" zoomScaleNormal="100" workbookViewId="0">
      <selection activeCell="L12" sqref="L12:L56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2.28515625" style="2" bestFit="1" customWidth="1"/>
    <col min="14" max="14" width="15.5703125" style="2" customWidth="1"/>
    <col min="15" max="16384" width="7.5703125" style="2"/>
  </cols>
  <sheetData>
    <row r="1" spans="1:14" ht="33.75" customHeight="1" x14ac:dyDescent="0.2">
      <c r="A1" s="312"/>
      <c r="B1" s="312"/>
      <c r="C1" s="316" t="s">
        <v>249</v>
      </c>
      <c r="D1" s="316"/>
      <c r="E1" s="316"/>
      <c r="F1" s="316"/>
      <c r="G1" s="316"/>
      <c r="H1" s="316"/>
      <c r="I1" s="316"/>
      <c r="J1" s="316"/>
      <c r="K1" s="316"/>
      <c r="L1" s="316"/>
    </row>
    <row r="2" spans="1:14" ht="12.75" customHeight="1" x14ac:dyDescent="0.2">
      <c r="A2" s="312"/>
      <c r="B2" s="312"/>
      <c r="C2" s="3"/>
      <c r="D2" s="3"/>
      <c r="E2" s="3"/>
      <c r="H2" s="3"/>
    </row>
    <row r="3" spans="1:14" ht="20.25" customHeight="1" x14ac:dyDescent="0.2">
      <c r="A3" s="312"/>
      <c r="B3" s="312"/>
    </row>
    <row r="4" spans="1:14" ht="20.25" customHeight="1" x14ac:dyDescent="0.2">
      <c r="A4" s="34"/>
      <c r="B4" s="34"/>
    </row>
    <row r="5" spans="1:14" ht="12.75" customHeight="1" thickBot="1" x14ac:dyDescent="0.25">
      <c r="C5" s="3" t="s">
        <v>2</v>
      </c>
      <c r="D5" s="382" t="s">
        <v>211</v>
      </c>
      <c r="E5" s="382"/>
      <c r="G5" s="1"/>
      <c r="H5" s="32"/>
    </row>
    <row r="6" spans="1:14" ht="12.75" customHeight="1" thickTop="1" x14ac:dyDescent="0.2">
      <c r="C6" s="3"/>
      <c r="D6" s="32"/>
      <c r="E6" s="32"/>
      <c r="G6" s="3"/>
      <c r="H6" s="32"/>
    </row>
    <row r="7" spans="1:14" ht="12.75" customHeight="1" thickBot="1" x14ac:dyDescent="0.25">
      <c r="C7" s="3" t="s">
        <v>17</v>
      </c>
      <c r="D7" s="53">
        <v>2012</v>
      </c>
      <c r="E7" s="32"/>
      <c r="G7" s="3"/>
      <c r="H7" s="32"/>
    </row>
    <row r="8" spans="1:14" ht="12.75" customHeight="1" thickTop="1" x14ac:dyDescent="0.2">
      <c r="C8" s="3"/>
      <c r="D8" s="52"/>
      <c r="E8" s="32"/>
      <c r="G8" s="3"/>
      <c r="H8" s="32"/>
    </row>
    <row r="9" spans="1:14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4" ht="12.75" customHeight="1" thickBot="1" x14ac:dyDescent="0.25">
      <c r="A10" s="3"/>
      <c r="C10" s="3"/>
      <c r="D10" s="3"/>
      <c r="E10" s="3"/>
      <c r="H10" s="3"/>
    </row>
    <row r="11" spans="1:14" s="1" customFormat="1" ht="36.75" customHeight="1" thickTop="1" thickBot="1" x14ac:dyDescent="0.25">
      <c r="A11" s="48" t="s">
        <v>44</v>
      </c>
      <c r="B11" s="96" t="s">
        <v>40</v>
      </c>
      <c r="C11" s="82" t="s">
        <v>5</v>
      </c>
      <c r="D11" s="82" t="s">
        <v>47</v>
      </c>
      <c r="E11" s="82" t="s">
        <v>3</v>
      </c>
      <c r="F11" s="85" t="s">
        <v>105</v>
      </c>
      <c r="G11" s="83" t="s">
        <v>19</v>
      </c>
      <c r="H11" s="82" t="s">
        <v>20</v>
      </c>
      <c r="I11" s="82" t="s">
        <v>37</v>
      </c>
      <c r="J11" s="83" t="s">
        <v>46</v>
      </c>
      <c r="K11" s="84" t="s">
        <v>38</v>
      </c>
      <c r="L11" s="87" t="s">
        <v>45</v>
      </c>
      <c r="M11" s="86" t="s">
        <v>245</v>
      </c>
      <c r="N11" s="86" t="s">
        <v>248</v>
      </c>
    </row>
    <row r="12" spans="1:14" ht="23.25" thickTop="1" x14ac:dyDescent="0.2">
      <c r="A12" s="379" t="s">
        <v>10</v>
      </c>
      <c r="B12" s="379" t="s">
        <v>12</v>
      </c>
      <c r="C12" s="273" t="s">
        <v>134</v>
      </c>
      <c r="D12" s="274" t="s">
        <v>107</v>
      </c>
      <c r="E12" s="91" t="s">
        <v>135</v>
      </c>
      <c r="F12" s="92" t="s">
        <v>21</v>
      </c>
      <c r="G12" s="93"/>
      <c r="H12" s="94"/>
      <c r="I12" s="93"/>
      <c r="J12" s="93"/>
      <c r="K12" s="95"/>
      <c r="L12" s="183">
        <v>6</v>
      </c>
      <c r="M12" s="185">
        <v>278.39999999999998</v>
      </c>
      <c r="N12" s="185">
        <f>+L12*M12</f>
        <v>1670.3999999999999</v>
      </c>
    </row>
    <row r="13" spans="1:14" ht="45" x14ac:dyDescent="0.2">
      <c r="A13" s="380"/>
      <c r="B13" s="380"/>
      <c r="C13" s="269" t="s">
        <v>290</v>
      </c>
      <c r="D13" s="90" t="s">
        <v>291</v>
      </c>
      <c r="E13" s="91" t="s">
        <v>292</v>
      </c>
      <c r="F13" s="92" t="s">
        <v>23</v>
      </c>
      <c r="G13" s="93"/>
      <c r="H13" s="270"/>
      <c r="I13" s="93"/>
      <c r="J13" s="93"/>
      <c r="K13" s="95"/>
      <c r="L13" s="271">
        <v>80</v>
      </c>
      <c r="M13" s="260">
        <v>2300</v>
      </c>
      <c r="N13" s="260">
        <f>+L13*M13</f>
        <v>184000</v>
      </c>
    </row>
    <row r="14" spans="1:14" ht="22.5" x14ac:dyDescent="0.2">
      <c r="A14" s="380"/>
      <c r="B14" s="380"/>
      <c r="C14" s="110" t="s">
        <v>136</v>
      </c>
      <c r="D14" s="100" t="s">
        <v>108</v>
      </c>
      <c r="E14" s="91" t="s">
        <v>137</v>
      </c>
      <c r="F14" s="92" t="s">
        <v>22</v>
      </c>
      <c r="G14" s="93"/>
      <c r="H14" s="94"/>
      <c r="I14" s="93"/>
      <c r="J14" s="93"/>
      <c r="K14" s="95"/>
      <c r="L14" s="183">
        <v>10</v>
      </c>
      <c r="M14" s="185">
        <v>2657.56</v>
      </c>
      <c r="N14" s="185">
        <f t="shared" ref="N14:N56" si="0">+L14*M14</f>
        <v>26575.599999999999</v>
      </c>
    </row>
    <row r="15" spans="1:14" ht="33.75" x14ac:dyDescent="0.2">
      <c r="A15" s="380"/>
      <c r="B15" s="380"/>
      <c r="C15" s="110" t="s">
        <v>48</v>
      </c>
      <c r="D15" s="90" t="s">
        <v>53</v>
      </c>
      <c r="E15" s="91" t="s">
        <v>52</v>
      </c>
      <c r="F15" s="92" t="s">
        <v>22</v>
      </c>
      <c r="G15" s="93"/>
      <c r="H15" s="94"/>
      <c r="I15" s="93">
        <f>G15-H15</f>
        <v>0</v>
      </c>
      <c r="J15" s="93">
        <v>24</v>
      </c>
      <c r="K15" s="95">
        <f>H15+J15</f>
        <v>24</v>
      </c>
      <c r="L15" s="183">
        <v>20</v>
      </c>
      <c r="M15" s="185">
        <v>893.2</v>
      </c>
      <c r="N15" s="185">
        <f t="shared" si="0"/>
        <v>17864</v>
      </c>
    </row>
    <row r="16" spans="1:14" ht="33.75" x14ac:dyDescent="0.2">
      <c r="A16" s="380"/>
      <c r="B16" s="380"/>
      <c r="C16" s="111" t="s">
        <v>48</v>
      </c>
      <c r="D16" s="49" t="s">
        <v>50</v>
      </c>
      <c r="E16" s="51" t="s">
        <v>52</v>
      </c>
      <c r="F16" s="38" t="s">
        <v>22</v>
      </c>
      <c r="G16" s="40"/>
      <c r="H16" s="42"/>
      <c r="I16" s="40">
        <f>G16-H16</f>
        <v>0</v>
      </c>
      <c r="J16" s="40">
        <v>24</v>
      </c>
      <c r="K16" s="39">
        <f>H16+J16</f>
        <v>24</v>
      </c>
      <c r="L16" s="183">
        <v>40</v>
      </c>
      <c r="M16" s="185">
        <v>893.2</v>
      </c>
      <c r="N16" s="185">
        <f t="shared" si="0"/>
        <v>35728</v>
      </c>
    </row>
    <row r="17" spans="1:14" ht="33.75" x14ac:dyDescent="0.2">
      <c r="A17" s="380"/>
      <c r="B17" s="380"/>
      <c r="C17" s="111" t="s">
        <v>49</v>
      </c>
      <c r="D17" s="49" t="s">
        <v>51</v>
      </c>
      <c r="E17" s="51" t="s">
        <v>54</v>
      </c>
      <c r="F17" s="38" t="s">
        <v>22</v>
      </c>
      <c r="G17" s="40">
        <v>360</v>
      </c>
      <c r="H17" s="40">
        <v>340</v>
      </c>
      <c r="I17" s="40">
        <f>G17-H17</f>
        <v>20</v>
      </c>
      <c r="J17" s="41">
        <v>36</v>
      </c>
      <c r="K17" s="39">
        <v>332</v>
      </c>
      <c r="L17" s="184">
        <v>80</v>
      </c>
      <c r="M17" s="185">
        <v>535.91999999999996</v>
      </c>
      <c r="N17" s="185">
        <f t="shared" si="0"/>
        <v>42873.599999999999</v>
      </c>
    </row>
    <row r="18" spans="1:14" ht="22.5" x14ac:dyDescent="0.2">
      <c r="A18" s="380"/>
      <c r="B18" s="380"/>
      <c r="C18" s="50" t="s">
        <v>278</v>
      </c>
      <c r="D18" s="49" t="s">
        <v>279</v>
      </c>
      <c r="E18" s="51" t="s">
        <v>280</v>
      </c>
      <c r="F18" s="38" t="s">
        <v>22</v>
      </c>
      <c r="G18" s="40"/>
      <c r="H18" s="40"/>
      <c r="I18" s="40"/>
      <c r="J18" s="41"/>
      <c r="K18" s="39">
        <v>20</v>
      </c>
      <c r="L18" s="184">
        <v>20</v>
      </c>
      <c r="M18" s="185">
        <v>250</v>
      </c>
      <c r="N18" s="185">
        <f t="shared" si="0"/>
        <v>5000</v>
      </c>
    </row>
    <row r="19" spans="1:14" ht="23.25" thickBot="1" x14ac:dyDescent="0.25">
      <c r="A19" s="380"/>
      <c r="B19" s="381"/>
      <c r="C19" s="50" t="s">
        <v>281</v>
      </c>
      <c r="D19" s="49" t="s">
        <v>282</v>
      </c>
      <c r="E19" s="51" t="s">
        <v>283</v>
      </c>
      <c r="F19" s="38" t="s">
        <v>22</v>
      </c>
      <c r="G19" s="40"/>
      <c r="H19" s="40"/>
      <c r="I19" s="40"/>
      <c r="J19" s="41"/>
      <c r="K19" s="39">
        <v>100</v>
      </c>
      <c r="L19" s="184">
        <v>150</v>
      </c>
      <c r="M19" s="265">
        <v>3300</v>
      </c>
      <c r="N19" s="265">
        <f t="shared" si="0"/>
        <v>495000</v>
      </c>
    </row>
    <row r="20" spans="1:14" ht="23.25" thickTop="1" x14ac:dyDescent="0.2">
      <c r="A20" s="380"/>
      <c r="B20" s="379" t="s">
        <v>138</v>
      </c>
      <c r="C20" s="104" t="s">
        <v>172</v>
      </c>
      <c r="D20" s="105" t="s">
        <v>173</v>
      </c>
      <c r="E20" s="106" t="s">
        <v>174</v>
      </c>
      <c r="F20" s="107" t="s">
        <v>110</v>
      </c>
      <c r="G20" s="108"/>
      <c r="H20" s="150"/>
      <c r="I20" s="108">
        <f>G20-H20</f>
        <v>0</v>
      </c>
      <c r="J20" s="108">
        <v>2</v>
      </c>
      <c r="K20" s="109">
        <f>H20+J20</f>
        <v>2</v>
      </c>
      <c r="L20" s="190">
        <v>3</v>
      </c>
      <c r="M20" s="267">
        <v>1027.76</v>
      </c>
      <c r="N20" s="267">
        <f t="shared" si="0"/>
        <v>3083.2799999999997</v>
      </c>
    </row>
    <row r="21" spans="1:14" ht="23.25" thickBot="1" x14ac:dyDescent="0.25">
      <c r="A21" s="380"/>
      <c r="B21" s="381"/>
      <c r="C21" s="178" t="s">
        <v>55</v>
      </c>
      <c r="D21" s="179" t="s">
        <v>57</v>
      </c>
      <c r="E21" s="180" t="s">
        <v>56</v>
      </c>
      <c r="F21" s="181" t="s">
        <v>110</v>
      </c>
      <c r="G21" s="151"/>
      <c r="H21" s="152"/>
      <c r="I21" s="151">
        <f>G21-H21</f>
        <v>0</v>
      </c>
      <c r="J21" s="151">
        <v>2</v>
      </c>
      <c r="K21" s="153">
        <f>H21+J21</f>
        <v>2</v>
      </c>
      <c r="L21" s="112">
        <v>3</v>
      </c>
      <c r="M21" s="268">
        <v>2679.6</v>
      </c>
      <c r="N21" s="268">
        <f t="shared" si="0"/>
        <v>8038.7999999999993</v>
      </c>
    </row>
    <row r="22" spans="1:14" ht="23.25" customHeight="1" thickTop="1" x14ac:dyDescent="0.2">
      <c r="A22" s="380"/>
      <c r="B22" s="379" t="s">
        <v>12</v>
      </c>
      <c r="C22" s="149" t="s">
        <v>139</v>
      </c>
      <c r="D22" s="90" t="s">
        <v>116</v>
      </c>
      <c r="E22" s="91" t="s">
        <v>140</v>
      </c>
      <c r="F22" s="92" t="s">
        <v>22</v>
      </c>
      <c r="G22" s="93"/>
      <c r="H22" s="94"/>
      <c r="I22" s="93"/>
      <c r="J22" s="93"/>
      <c r="K22" s="95"/>
      <c r="L22" s="189">
        <v>6</v>
      </c>
      <c r="M22" s="186">
        <v>3126.2</v>
      </c>
      <c r="N22" s="266">
        <f t="shared" si="0"/>
        <v>18757.199999999997</v>
      </c>
    </row>
    <row r="23" spans="1:14" ht="22.5" x14ac:dyDescent="0.2">
      <c r="A23" s="380"/>
      <c r="B23" s="380"/>
      <c r="C23" s="50" t="s">
        <v>126</v>
      </c>
      <c r="D23" s="49" t="s">
        <v>125</v>
      </c>
      <c r="E23" s="51" t="s">
        <v>127</v>
      </c>
      <c r="F23" s="38" t="s">
        <v>22</v>
      </c>
      <c r="G23" s="40">
        <v>100</v>
      </c>
      <c r="H23" s="40">
        <v>100</v>
      </c>
      <c r="I23" s="40">
        <f t="shared" ref="I23:I28" si="1">G23-H23</f>
        <v>0</v>
      </c>
      <c r="J23" s="41"/>
      <c r="K23" s="39">
        <f t="shared" ref="K23:K28" si="2">H23+J23</f>
        <v>100</v>
      </c>
      <c r="L23" s="183">
        <v>1</v>
      </c>
      <c r="M23" s="187">
        <v>75000</v>
      </c>
      <c r="N23" s="185">
        <f t="shared" si="0"/>
        <v>75000</v>
      </c>
    </row>
    <row r="24" spans="1:14" ht="33.75" x14ac:dyDescent="0.2">
      <c r="A24" s="380"/>
      <c r="B24" s="380"/>
      <c r="C24" s="50" t="s">
        <v>62</v>
      </c>
      <c r="D24" s="49" t="s">
        <v>24</v>
      </c>
      <c r="E24" s="51" t="s">
        <v>61</v>
      </c>
      <c r="F24" s="38" t="s">
        <v>21</v>
      </c>
      <c r="G24" s="40">
        <v>5</v>
      </c>
      <c r="H24" s="40">
        <v>5</v>
      </c>
      <c r="I24" s="40">
        <f t="shared" si="1"/>
        <v>0</v>
      </c>
      <c r="J24" s="41"/>
      <c r="K24" s="39">
        <f t="shared" si="2"/>
        <v>5</v>
      </c>
      <c r="L24" s="183">
        <v>8</v>
      </c>
      <c r="M24" s="187">
        <v>1398.95</v>
      </c>
      <c r="N24" s="185">
        <f t="shared" si="0"/>
        <v>11191.6</v>
      </c>
    </row>
    <row r="25" spans="1:14" ht="22.5" x14ac:dyDescent="0.2">
      <c r="A25" s="380"/>
      <c r="B25" s="380"/>
      <c r="C25" s="50" t="s">
        <v>64</v>
      </c>
      <c r="D25" s="49" t="s">
        <v>39</v>
      </c>
      <c r="E25" s="51" t="s">
        <v>63</v>
      </c>
      <c r="F25" s="38" t="s">
        <v>21</v>
      </c>
      <c r="G25" s="40">
        <v>10</v>
      </c>
      <c r="H25" s="40">
        <v>10</v>
      </c>
      <c r="I25" s="40">
        <f t="shared" si="1"/>
        <v>0</v>
      </c>
      <c r="J25" s="41">
        <v>2</v>
      </c>
      <c r="K25" s="39">
        <f t="shared" si="2"/>
        <v>12</v>
      </c>
      <c r="L25" s="183">
        <v>15</v>
      </c>
      <c r="M25" s="187">
        <v>1339.8</v>
      </c>
      <c r="N25" s="185">
        <f t="shared" si="0"/>
        <v>20097</v>
      </c>
    </row>
    <row r="26" spans="1:14" ht="33.75" x14ac:dyDescent="0.2">
      <c r="A26" s="380"/>
      <c r="B26" s="380"/>
      <c r="C26" s="50" t="s">
        <v>66</v>
      </c>
      <c r="D26" s="49" t="s">
        <v>25</v>
      </c>
      <c r="E26" s="51" t="s">
        <v>65</v>
      </c>
      <c r="F26" s="38" t="s">
        <v>21</v>
      </c>
      <c r="G26" s="40">
        <v>1</v>
      </c>
      <c r="H26" s="40">
        <v>1</v>
      </c>
      <c r="I26" s="40">
        <f t="shared" si="1"/>
        <v>0</v>
      </c>
      <c r="J26" s="41"/>
      <c r="K26" s="39">
        <f t="shared" si="2"/>
        <v>1</v>
      </c>
      <c r="L26" s="183">
        <v>2</v>
      </c>
      <c r="M26" s="187">
        <v>2818.79</v>
      </c>
      <c r="N26" s="185">
        <f t="shared" si="0"/>
        <v>5637.58</v>
      </c>
    </row>
    <row r="27" spans="1:14" ht="33.75" x14ac:dyDescent="0.2">
      <c r="A27" s="380"/>
      <c r="B27" s="380"/>
      <c r="C27" s="50" t="s">
        <v>68</v>
      </c>
      <c r="D27" s="49" t="s">
        <v>26</v>
      </c>
      <c r="E27" s="51" t="s">
        <v>67</v>
      </c>
      <c r="F27" s="38" t="s">
        <v>21</v>
      </c>
      <c r="G27" s="40">
        <v>2</v>
      </c>
      <c r="H27" s="40">
        <v>2</v>
      </c>
      <c r="I27" s="40">
        <f t="shared" si="1"/>
        <v>0</v>
      </c>
      <c r="J27" s="41">
        <v>2</v>
      </c>
      <c r="K27" s="39">
        <f t="shared" si="2"/>
        <v>4</v>
      </c>
      <c r="L27" s="183">
        <v>4</v>
      </c>
      <c r="M27" s="187">
        <v>2233</v>
      </c>
      <c r="N27" s="185">
        <f t="shared" si="0"/>
        <v>8932</v>
      </c>
    </row>
    <row r="28" spans="1:14" ht="33.75" x14ac:dyDescent="0.2">
      <c r="A28" s="380"/>
      <c r="B28" s="380"/>
      <c r="C28" s="50" t="s">
        <v>69</v>
      </c>
      <c r="D28" s="49" t="s">
        <v>71</v>
      </c>
      <c r="E28" s="51" t="s">
        <v>70</v>
      </c>
      <c r="F28" s="38" t="s">
        <v>23</v>
      </c>
      <c r="G28" s="40">
        <v>50</v>
      </c>
      <c r="H28" s="40">
        <v>47</v>
      </c>
      <c r="I28" s="40">
        <f t="shared" si="1"/>
        <v>3</v>
      </c>
      <c r="J28" s="41"/>
      <c r="K28" s="39">
        <f t="shared" si="2"/>
        <v>47</v>
      </c>
      <c r="L28" s="183">
        <v>30</v>
      </c>
      <c r="M28" s="187">
        <v>2379</v>
      </c>
      <c r="N28" s="185">
        <f t="shared" si="0"/>
        <v>71370</v>
      </c>
    </row>
    <row r="29" spans="1:14" ht="22.5" x14ac:dyDescent="0.2">
      <c r="A29" s="380"/>
      <c r="B29" s="380"/>
      <c r="C29" s="50" t="s">
        <v>284</v>
      </c>
      <c r="D29" s="49" t="s">
        <v>285</v>
      </c>
      <c r="E29" s="51" t="s">
        <v>286</v>
      </c>
      <c r="F29" s="38" t="s">
        <v>22</v>
      </c>
      <c r="G29" s="40"/>
      <c r="H29" s="40"/>
      <c r="I29" s="40"/>
      <c r="J29" s="41"/>
      <c r="K29" s="39"/>
      <c r="L29" s="183">
        <v>30</v>
      </c>
      <c r="M29" s="187">
        <v>550</v>
      </c>
      <c r="N29" s="185">
        <f t="shared" si="0"/>
        <v>16500</v>
      </c>
    </row>
    <row r="30" spans="1:14" x14ac:dyDescent="0.2">
      <c r="A30" s="380"/>
      <c r="B30" s="380"/>
      <c r="C30" s="50" t="s">
        <v>287</v>
      </c>
      <c r="D30" s="49" t="s">
        <v>288</v>
      </c>
      <c r="E30" s="51" t="s">
        <v>289</v>
      </c>
      <c r="F30" s="38" t="s">
        <v>22</v>
      </c>
      <c r="G30" s="40"/>
      <c r="H30" s="40"/>
      <c r="I30" s="40"/>
      <c r="J30" s="41"/>
      <c r="K30" s="39"/>
      <c r="L30" s="183">
        <v>15</v>
      </c>
      <c r="M30" s="187">
        <v>550</v>
      </c>
      <c r="N30" s="185">
        <f t="shared" si="0"/>
        <v>8250</v>
      </c>
    </row>
    <row r="31" spans="1:14" ht="45" x14ac:dyDescent="0.2">
      <c r="A31" s="380"/>
      <c r="B31" s="380"/>
      <c r="C31" s="50" t="s">
        <v>72</v>
      </c>
      <c r="D31" s="49" t="s">
        <v>27</v>
      </c>
      <c r="E31" s="51" t="s">
        <v>73</v>
      </c>
      <c r="F31" s="38" t="s">
        <v>22</v>
      </c>
      <c r="G31" s="40">
        <v>15</v>
      </c>
      <c r="H31" s="40">
        <v>10</v>
      </c>
      <c r="I31" s="40">
        <f>G31-H31</f>
        <v>5</v>
      </c>
      <c r="J31" s="41">
        <v>5</v>
      </c>
      <c r="K31" s="39">
        <f>H31+J31</f>
        <v>15</v>
      </c>
      <c r="L31" s="183">
        <v>30</v>
      </c>
      <c r="M31" s="187">
        <v>625</v>
      </c>
      <c r="N31" s="185">
        <f t="shared" si="0"/>
        <v>18750</v>
      </c>
    </row>
    <row r="32" spans="1:14" ht="22.5" x14ac:dyDescent="0.2">
      <c r="A32" s="380"/>
      <c r="B32" s="380"/>
      <c r="C32" s="50" t="s">
        <v>141</v>
      </c>
      <c r="D32" s="100" t="s">
        <v>109</v>
      </c>
      <c r="E32" s="51" t="s">
        <v>142</v>
      </c>
      <c r="F32" s="38" t="s">
        <v>117</v>
      </c>
      <c r="G32" s="40"/>
      <c r="H32" s="40"/>
      <c r="I32" s="40"/>
      <c r="J32" s="41"/>
      <c r="K32" s="39"/>
      <c r="L32" s="183">
        <v>3</v>
      </c>
      <c r="M32" s="187">
        <v>717.79</v>
      </c>
      <c r="N32" s="185">
        <f t="shared" si="0"/>
        <v>2153.37</v>
      </c>
    </row>
    <row r="33" spans="1:14" ht="45" x14ac:dyDescent="0.2">
      <c r="A33" s="380"/>
      <c r="B33" s="380"/>
      <c r="C33" s="50" t="s">
        <v>293</v>
      </c>
      <c r="D33" s="272" t="s">
        <v>294</v>
      </c>
      <c r="E33" s="51" t="s">
        <v>295</v>
      </c>
      <c r="F33" s="38" t="s">
        <v>22</v>
      </c>
      <c r="G33" s="40"/>
      <c r="H33" s="40"/>
      <c r="I33" s="40"/>
      <c r="J33" s="41"/>
      <c r="K33" s="39"/>
      <c r="L33" s="183">
        <v>5</v>
      </c>
      <c r="M33" s="187">
        <v>2210</v>
      </c>
      <c r="N33" s="185">
        <f t="shared" si="0"/>
        <v>11050</v>
      </c>
    </row>
    <row r="34" spans="1:14" ht="33.75" x14ac:dyDescent="0.2">
      <c r="A34" s="380"/>
      <c r="B34" s="380"/>
      <c r="C34" s="50" t="s">
        <v>296</v>
      </c>
      <c r="D34" s="272" t="s">
        <v>297</v>
      </c>
      <c r="E34" s="51" t="s">
        <v>298</v>
      </c>
      <c r="F34" s="38" t="s">
        <v>22</v>
      </c>
      <c r="G34" s="40"/>
      <c r="H34" s="40"/>
      <c r="I34" s="40"/>
      <c r="J34" s="41"/>
      <c r="K34" s="39"/>
      <c r="L34" s="183">
        <v>8</v>
      </c>
      <c r="M34" s="187">
        <v>536</v>
      </c>
      <c r="N34" s="185">
        <f t="shared" si="0"/>
        <v>4288</v>
      </c>
    </row>
    <row r="35" spans="1:14" ht="67.5" x14ac:dyDescent="0.2">
      <c r="A35" s="380"/>
      <c r="B35" s="380"/>
      <c r="C35" s="50" t="s">
        <v>74</v>
      </c>
      <c r="D35" s="49" t="s">
        <v>75</v>
      </c>
      <c r="E35" s="51" t="s">
        <v>77</v>
      </c>
      <c r="F35" s="38" t="s">
        <v>23</v>
      </c>
      <c r="G35" s="40"/>
      <c r="H35" s="42"/>
      <c r="I35" s="40">
        <f>G35-H35</f>
        <v>0</v>
      </c>
      <c r="J35" s="40">
        <v>2</v>
      </c>
      <c r="K35" s="39">
        <f>H35+J35</f>
        <v>2</v>
      </c>
      <c r="L35" s="183">
        <v>20</v>
      </c>
      <c r="M35" s="187">
        <v>2003.32</v>
      </c>
      <c r="N35" s="185">
        <f t="shared" si="0"/>
        <v>40066.400000000001</v>
      </c>
    </row>
    <row r="36" spans="1:14" ht="67.5" x14ac:dyDescent="0.2">
      <c r="A36" s="380"/>
      <c r="B36" s="380"/>
      <c r="C36" s="50" t="s">
        <v>78</v>
      </c>
      <c r="D36" s="49" t="s">
        <v>76</v>
      </c>
      <c r="E36" s="51" t="s">
        <v>82</v>
      </c>
      <c r="F36" s="38" t="s">
        <v>23</v>
      </c>
      <c r="G36" s="40"/>
      <c r="H36" s="42"/>
      <c r="I36" s="40">
        <f>G36-H36</f>
        <v>0</v>
      </c>
      <c r="J36" s="40">
        <v>2</v>
      </c>
      <c r="K36" s="39">
        <f>H36+J36</f>
        <v>2</v>
      </c>
      <c r="L36" s="75">
        <v>20</v>
      </c>
      <c r="M36" s="187">
        <v>3155.2</v>
      </c>
      <c r="N36" s="185">
        <f t="shared" si="0"/>
        <v>63104</v>
      </c>
    </row>
    <row r="37" spans="1:14" ht="67.5" x14ac:dyDescent="0.2">
      <c r="A37" s="380"/>
      <c r="B37" s="380"/>
      <c r="C37" s="149" t="s">
        <v>79</v>
      </c>
      <c r="D37" s="90" t="s">
        <v>80</v>
      </c>
      <c r="E37" s="91" t="s">
        <v>81</v>
      </c>
      <c r="F37" s="92" t="s">
        <v>23</v>
      </c>
      <c r="G37" s="93">
        <v>20</v>
      </c>
      <c r="H37" s="93">
        <v>10</v>
      </c>
      <c r="I37" s="93">
        <f>G37-H37</f>
        <v>10</v>
      </c>
      <c r="J37" s="191">
        <v>2</v>
      </c>
      <c r="K37" s="95">
        <f>H37+J37</f>
        <v>12</v>
      </c>
      <c r="L37" s="189">
        <v>30</v>
      </c>
      <c r="M37" s="186">
        <v>2610</v>
      </c>
      <c r="N37" s="185">
        <f t="shared" si="0"/>
        <v>78300</v>
      </c>
    </row>
    <row r="38" spans="1:14" ht="22.5" x14ac:dyDescent="0.2">
      <c r="A38" s="380"/>
      <c r="B38" s="380"/>
      <c r="C38" s="50" t="s">
        <v>83</v>
      </c>
      <c r="D38" s="49" t="s">
        <v>85</v>
      </c>
      <c r="E38" s="51" t="s">
        <v>84</v>
      </c>
      <c r="F38" s="38" t="s">
        <v>28</v>
      </c>
      <c r="G38" s="40">
        <v>30</v>
      </c>
      <c r="H38" s="40">
        <v>13</v>
      </c>
      <c r="I38" s="40">
        <f>G38-H38</f>
        <v>17</v>
      </c>
      <c r="J38" s="41">
        <v>10</v>
      </c>
      <c r="K38" s="39">
        <f>H38+J38</f>
        <v>23</v>
      </c>
      <c r="L38" s="183">
        <v>80</v>
      </c>
      <c r="M38" s="187">
        <v>10699.84</v>
      </c>
      <c r="N38" s="185">
        <f t="shared" si="0"/>
        <v>855987.19999999995</v>
      </c>
    </row>
    <row r="39" spans="1:14" ht="22.5" x14ac:dyDescent="0.2">
      <c r="A39" s="380"/>
      <c r="B39" s="380"/>
      <c r="C39" s="50" t="s">
        <v>88</v>
      </c>
      <c r="D39" s="49" t="s">
        <v>87</v>
      </c>
      <c r="E39" s="51" t="s">
        <v>86</v>
      </c>
      <c r="F39" s="38" t="s">
        <v>28</v>
      </c>
      <c r="G39" s="40">
        <v>15</v>
      </c>
      <c r="H39" s="40">
        <v>8</v>
      </c>
      <c r="I39" s="40">
        <f>G39-H39</f>
        <v>7</v>
      </c>
      <c r="J39" s="41">
        <v>5</v>
      </c>
      <c r="K39" s="39">
        <f>H39+J39</f>
        <v>13</v>
      </c>
      <c r="L39" s="183">
        <v>50</v>
      </c>
      <c r="M39" s="187">
        <v>12699.68</v>
      </c>
      <c r="N39" s="185">
        <f t="shared" si="0"/>
        <v>634984</v>
      </c>
    </row>
    <row r="40" spans="1:14" ht="33.75" x14ac:dyDescent="0.2">
      <c r="A40" s="380"/>
      <c r="B40" s="380"/>
      <c r="C40" s="50" t="s">
        <v>175</v>
      </c>
      <c r="D40" s="49" t="s">
        <v>157</v>
      </c>
      <c r="E40" s="51" t="s">
        <v>176</v>
      </c>
      <c r="F40" s="38" t="s">
        <v>110</v>
      </c>
      <c r="G40" s="40"/>
      <c r="H40" s="40"/>
      <c r="I40" s="40"/>
      <c r="J40" s="41"/>
      <c r="K40" s="39"/>
      <c r="L40" s="183">
        <v>10</v>
      </c>
      <c r="M40" s="187">
        <v>3122.77</v>
      </c>
      <c r="N40" s="185">
        <f t="shared" si="0"/>
        <v>31227.7</v>
      </c>
    </row>
    <row r="41" spans="1:14" ht="22.5" x14ac:dyDescent="0.2">
      <c r="A41" s="380"/>
      <c r="B41" s="380"/>
      <c r="C41" s="50" t="s">
        <v>94</v>
      </c>
      <c r="D41" s="49" t="s">
        <v>29</v>
      </c>
      <c r="E41" s="51" t="s">
        <v>95</v>
      </c>
      <c r="F41" s="38" t="s">
        <v>30</v>
      </c>
      <c r="G41" s="40">
        <v>5</v>
      </c>
      <c r="H41" s="40">
        <v>3</v>
      </c>
      <c r="I41" s="40">
        <f>G41-H41</f>
        <v>2</v>
      </c>
      <c r="J41" s="41">
        <v>2</v>
      </c>
      <c r="K41" s="39">
        <f>H41+J41</f>
        <v>5</v>
      </c>
      <c r="L41" s="183">
        <v>8</v>
      </c>
      <c r="M41" s="187">
        <v>2233</v>
      </c>
      <c r="N41" s="185">
        <f t="shared" si="0"/>
        <v>17864</v>
      </c>
    </row>
    <row r="42" spans="1:14" ht="22.5" x14ac:dyDescent="0.2">
      <c r="A42" s="380"/>
      <c r="B42" s="380"/>
      <c r="C42" s="50" t="s">
        <v>178</v>
      </c>
      <c r="D42" s="49" t="s">
        <v>177</v>
      </c>
      <c r="E42" s="51" t="s">
        <v>179</v>
      </c>
      <c r="F42" s="38" t="s">
        <v>114</v>
      </c>
      <c r="G42" s="40"/>
      <c r="H42" s="40"/>
      <c r="I42" s="40"/>
      <c r="J42" s="41"/>
      <c r="K42" s="39"/>
      <c r="L42" s="183">
        <v>4</v>
      </c>
      <c r="M42" s="187">
        <v>1533.52</v>
      </c>
      <c r="N42" s="185">
        <f t="shared" si="0"/>
        <v>6134.08</v>
      </c>
    </row>
    <row r="43" spans="1:14" ht="45" x14ac:dyDescent="0.2">
      <c r="A43" s="380"/>
      <c r="B43" s="380"/>
      <c r="C43" s="50" t="s">
        <v>143</v>
      </c>
      <c r="D43" s="100" t="s">
        <v>112</v>
      </c>
      <c r="E43" s="51" t="s">
        <v>144</v>
      </c>
      <c r="F43" s="38" t="s">
        <v>23</v>
      </c>
      <c r="G43" s="40"/>
      <c r="H43" s="40"/>
      <c r="I43" s="40"/>
      <c r="J43" s="41"/>
      <c r="K43" s="39"/>
      <c r="L43" s="183">
        <v>3</v>
      </c>
      <c r="M43" s="187">
        <v>3126.2</v>
      </c>
      <c r="N43" s="185">
        <f t="shared" si="0"/>
        <v>9378.5999999999985</v>
      </c>
    </row>
    <row r="44" spans="1:14" ht="45" x14ac:dyDescent="0.2">
      <c r="A44" s="380"/>
      <c r="B44" s="380"/>
      <c r="C44" s="50" t="s">
        <v>96</v>
      </c>
      <c r="D44" s="49" t="s">
        <v>31</v>
      </c>
      <c r="E44" s="51" t="s">
        <v>97</v>
      </c>
      <c r="F44" s="38" t="s">
        <v>22</v>
      </c>
      <c r="G44" s="40">
        <v>20</v>
      </c>
      <c r="H44" s="40">
        <v>20</v>
      </c>
      <c r="I44" s="40">
        <f>G44-H44</f>
        <v>0</v>
      </c>
      <c r="J44" s="41">
        <v>10</v>
      </c>
      <c r="K44" s="39">
        <f>H44+J44</f>
        <v>30</v>
      </c>
      <c r="L44" s="183">
        <v>10</v>
      </c>
      <c r="M44" s="187">
        <v>896.53</v>
      </c>
      <c r="N44" s="185">
        <f t="shared" si="0"/>
        <v>8965.2999999999993</v>
      </c>
    </row>
    <row r="45" spans="1:14" ht="36" x14ac:dyDescent="0.2">
      <c r="A45" s="380"/>
      <c r="B45" s="380"/>
      <c r="C45" s="50" t="s">
        <v>145</v>
      </c>
      <c r="D45" s="100" t="s">
        <v>147</v>
      </c>
      <c r="E45" s="51" t="s">
        <v>146</v>
      </c>
      <c r="F45" s="38" t="s">
        <v>21</v>
      </c>
      <c r="G45" s="40"/>
      <c r="H45" s="40"/>
      <c r="I45" s="40"/>
      <c r="J45" s="41"/>
      <c r="K45" s="39"/>
      <c r="L45" s="182">
        <v>2</v>
      </c>
      <c r="M45" s="187">
        <v>98854.59</v>
      </c>
      <c r="N45" s="185">
        <f t="shared" si="0"/>
        <v>197709.18</v>
      </c>
    </row>
    <row r="46" spans="1:14" ht="22.5" x14ac:dyDescent="0.2">
      <c r="A46" s="380"/>
      <c r="B46" s="380"/>
      <c r="C46" s="54" t="s">
        <v>11</v>
      </c>
      <c r="D46" s="55" t="s">
        <v>101</v>
      </c>
      <c r="E46" s="56" t="s">
        <v>100</v>
      </c>
      <c r="F46" s="57" t="s">
        <v>22</v>
      </c>
      <c r="G46" s="61"/>
      <c r="H46" s="61"/>
      <c r="I46" s="58">
        <f>G46-H46</f>
        <v>0</v>
      </c>
      <c r="J46" s="62"/>
      <c r="K46" s="78">
        <f>H46+J46</f>
        <v>0</v>
      </c>
      <c r="L46" s="183">
        <v>800</v>
      </c>
      <c r="M46" s="188">
        <v>2679.6</v>
      </c>
      <c r="N46" s="185">
        <f t="shared" si="0"/>
        <v>2143680</v>
      </c>
    </row>
    <row r="47" spans="1:14" ht="22.5" x14ac:dyDescent="0.2">
      <c r="A47" s="380"/>
      <c r="B47" s="380"/>
      <c r="C47" s="54" t="s">
        <v>148</v>
      </c>
      <c r="D47" s="55" t="s">
        <v>119</v>
      </c>
      <c r="E47" s="56" t="s">
        <v>149</v>
      </c>
      <c r="F47" s="57" t="s">
        <v>114</v>
      </c>
      <c r="G47" s="61"/>
      <c r="H47" s="61"/>
      <c r="I47" s="58"/>
      <c r="J47" s="62"/>
      <c r="K47" s="78"/>
      <c r="L47" s="183">
        <v>1</v>
      </c>
      <c r="M47" s="188">
        <v>1429.12</v>
      </c>
      <c r="N47" s="265">
        <f t="shared" si="0"/>
        <v>1429.12</v>
      </c>
    </row>
    <row r="48" spans="1:14" ht="22.5" x14ac:dyDescent="0.2">
      <c r="A48" s="380"/>
      <c r="B48" s="380"/>
      <c r="C48" s="54" t="s">
        <v>302</v>
      </c>
      <c r="D48" s="55" t="s">
        <v>307</v>
      </c>
      <c r="E48" s="56" t="s">
        <v>303</v>
      </c>
      <c r="F48" s="57" t="s">
        <v>22</v>
      </c>
      <c r="G48" s="61"/>
      <c r="H48" s="61"/>
      <c r="I48" s="58"/>
      <c r="J48" s="62"/>
      <c r="K48" s="78"/>
      <c r="L48" s="183">
        <v>10</v>
      </c>
      <c r="M48" s="188">
        <v>430128</v>
      </c>
      <c r="N48" s="185">
        <f t="shared" si="0"/>
        <v>4301280</v>
      </c>
    </row>
    <row r="49" spans="1:14" ht="22.5" x14ac:dyDescent="0.2">
      <c r="A49" s="380"/>
      <c r="B49" s="380"/>
      <c r="C49" s="54" t="s">
        <v>302</v>
      </c>
      <c r="D49" s="55" t="s">
        <v>305</v>
      </c>
      <c r="E49" s="56" t="s">
        <v>303</v>
      </c>
      <c r="F49" s="57" t="s">
        <v>22</v>
      </c>
      <c r="G49" s="61"/>
      <c r="H49" s="61"/>
      <c r="I49" s="58"/>
      <c r="J49" s="62"/>
      <c r="K49" s="78"/>
      <c r="L49" s="183">
        <v>10</v>
      </c>
      <c r="M49" s="188">
        <v>430128</v>
      </c>
      <c r="N49" s="185">
        <f t="shared" si="0"/>
        <v>4301280</v>
      </c>
    </row>
    <row r="50" spans="1:14" ht="22.5" x14ac:dyDescent="0.2">
      <c r="A50" s="380"/>
      <c r="B50" s="380"/>
      <c r="C50" s="54" t="s">
        <v>302</v>
      </c>
      <c r="D50" s="55" t="s">
        <v>304</v>
      </c>
      <c r="E50" s="56" t="s">
        <v>303</v>
      </c>
      <c r="F50" s="57" t="s">
        <v>22</v>
      </c>
      <c r="G50" s="61"/>
      <c r="H50" s="61"/>
      <c r="I50" s="58"/>
      <c r="J50" s="62"/>
      <c r="K50" s="78"/>
      <c r="L50" s="183">
        <v>10</v>
      </c>
      <c r="M50" s="188">
        <v>430128</v>
      </c>
      <c r="N50" s="185">
        <f t="shared" si="0"/>
        <v>4301280</v>
      </c>
    </row>
    <row r="51" spans="1:14" ht="22.5" x14ac:dyDescent="0.2">
      <c r="A51" s="380"/>
      <c r="B51" s="380"/>
      <c r="C51" s="54" t="s">
        <v>302</v>
      </c>
      <c r="D51" s="55" t="s">
        <v>306</v>
      </c>
      <c r="E51" s="56" t="s">
        <v>303</v>
      </c>
      <c r="F51" s="57" t="s">
        <v>22</v>
      </c>
      <c r="G51" s="58">
        <v>4</v>
      </c>
      <c r="H51" s="58">
        <v>3</v>
      </c>
      <c r="I51" s="58">
        <f>G51-H51</f>
        <v>1</v>
      </c>
      <c r="J51" s="59"/>
      <c r="K51" s="78">
        <f>H51+J51</f>
        <v>3</v>
      </c>
      <c r="L51" s="183">
        <v>10</v>
      </c>
      <c r="M51" s="188">
        <v>430128</v>
      </c>
      <c r="N51" s="185">
        <f t="shared" si="0"/>
        <v>4301280</v>
      </c>
    </row>
    <row r="52" spans="1:14" ht="24.75" thickBot="1" x14ac:dyDescent="0.25">
      <c r="A52" s="380"/>
      <c r="B52" s="381"/>
      <c r="C52" s="54" t="s">
        <v>302</v>
      </c>
      <c r="D52" s="276" t="s">
        <v>308</v>
      </c>
      <c r="E52" s="261" t="s">
        <v>303</v>
      </c>
      <c r="F52" s="277" t="s">
        <v>22</v>
      </c>
      <c r="G52" s="278"/>
      <c r="H52" s="278"/>
      <c r="I52" s="278"/>
      <c r="J52" s="279"/>
      <c r="K52" s="280"/>
      <c r="L52" s="184">
        <v>5</v>
      </c>
      <c r="M52" s="281">
        <v>313548</v>
      </c>
      <c r="N52" s="268">
        <f t="shared" si="0"/>
        <v>1567740</v>
      </c>
    </row>
    <row r="53" spans="1:14" ht="57" thickTop="1" x14ac:dyDescent="0.2">
      <c r="A53" s="380"/>
      <c r="B53" s="379" t="s">
        <v>106</v>
      </c>
      <c r="C53" s="104" t="s">
        <v>150</v>
      </c>
      <c r="D53" s="105" t="s">
        <v>113</v>
      </c>
      <c r="E53" s="106" t="s">
        <v>151</v>
      </c>
      <c r="F53" s="107" t="s">
        <v>22</v>
      </c>
      <c r="G53" s="282">
        <v>20</v>
      </c>
      <c r="H53" s="282">
        <v>20</v>
      </c>
      <c r="I53" s="108">
        <f>G53-H53</f>
        <v>0</v>
      </c>
      <c r="J53" s="283"/>
      <c r="K53" s="109">
        <f>H53+J53</f>
        <v>20</v>
      </c>
      <c r="L53" s="284">
        <v>200</v>
      </c>
      <c r="M53" s="285">
        <v>178.64</v>
      </c>
      <c r="N53" s="267">
        <f t="shared" si="0"/>
        <v>35728</v>
      </c>
    </row>
    <row r="54" spans="1:14" ht="56.25" x14ac:dyDescent="0.2">
      <c r="A54" s="380"/>
      <c r="B54" s="380"/>
      <c r="C54" s="54" t="s">
        <v>299</v>
      </c>
      <c r="D54" s="56" t="s">
        <v>277</v>
      </c>
      <c r="E54" s="51" t="s">
        <v>300</v>
      </c>
      <c r="F54" s="51" t="s">
        <v>22</v>
      </c>
      <c r="G54" s="286"/>
      <c r="H54" s="286"/>
      <c r="I54" s="40"/>
      <c r="J54" s="287"/>
      <c r="K54" s="39"/>
      <c r="L54" s="182">
        <v>100</v>
      </c>
      <c r="M54" s="187">
        <v>178.64</v>
      </c>
      <c r="N54" s="185">
        <f t="shared" si="0"/>
        <v>17864</v>
      </c>
    </row>
    <row r="55" spans="1:14" s="63" customFormat="1" ht="56.25" x14ac:dyDescent="0.2">
      <c r="A55" s="380"/>
      <c r="B55" s="380"/>
      <c r="C55" s="50" t="s">
        <v>152</v>
      </c>
      <c r="D55" s="49" t="s">
        <v>33</v>
      </c>
      <c r="E55" s="51" t="s">
        <v>153</v>
      </c>
      <c r="F55" s="38" t="s">
        <v>22</v>
      </c>
      <c r="G55" s="286">
        <v>20</v>
      </c>
      <c r="H55" s="286">
        <v>20</v>
      </c>
      <c r="I55" s="40">
        <f>G55-H55</f>
        <v>0</v>
      </c>
      <c r="J55" s="287"/>
      <c r="K55" s="39">
        <f>H55+J55</f>
        <v>20</v>
      </c>
      <c r="L55" s="182">
        <v>200</v>
      </c>
      <c r="M55" s="187">
        <v>178.64</v>
      </c>
      <c r="N55" s="185">
        <f t="shared" si="0"/>
        <v>35728</v>
      </c>
    </row>
    <row r="56" spans="1:14" s="63" customFormat="1" ht="57" thickBot="1" x14ac:dyDescent="0.25">
      <c r="A56" s="381"/>
      <c r="B56" s="381"/>
      <c r="C56" s="288" t="s">
        <v>154</v>
      </c>
      <c r="D56" s="289" t="s">
        <v>118</v>
      </c>
      <c r="E56" s="290" t="s">
        <v>155</v>
      </c>
      <c r="F56" s="174" t="s">
        <v>22</v>
      </c>
      <c r="G56" s="291">
        <v>20</v>
      </c>
      <c r="H56" s="291">
        <v>20</v>
      </c>
      <c r="I56" s="151">
        <f>G56-H56</f>
        <v>0</v>
      </c>
      <c r="J56" s="292"/>
      <c r="K56" s="153">
        <f>H56+J56</f>
        <v>20</v>
      </c>
      <c r="L56" s="293">
        <v>1000</v>
      </c>
      <c r="M56" s="294">
        <v>106.72</v>
      </c>
      <c r="N56" s="268">
        <f t="shared" si="0"/>
        <v>106720</v>
      </c>
    </row>
    <row r="57" spans="1:14" s="63" customFormat="1" ht="19.5" thickTop="1" thickBot="1" x14ac:dyDescent="0.25">
      <c r="A57" s="376" t="s">
        <v>0</v>
      </c>
      <c r="B57" s="377"/>
      <c r="C57" s="377"/>
      <c r="D57" s="377"/>
      <c r="E57" s="377"/>
      <c r="F57" s="378"/>
      <c r="G57" s="65">
        <f>SUM(G12:G47)</f>
        <v>633</v>
      </c>
      <c r="H57" s="65"/>
      <c r="I57" s="65"/>
      <c r="J57" s="65"/>
      <c r="K57" s="65"/>
      <c r="L57" s="79">
        <f>SUM(L12:L56)</f>
        <v>3152</v>
      </c>
      <c r="M57" s="66"/>
      <c r="N57" s="233">
        <f>SUM(N12:N56)</f>
        <v>24149540.010000002</v>
      </c>
    </row>
    <row r="58" spans="1:14" s="63" customFormat="1" ht="15.75" thickTop="1" x14ac:dyDescent="0.2">
      <c r="A58" s="2"/>
      <c r="B58" s="2"/>
      <c r="C58" s="2"/>
      <c r="D58" s="2"/>
      <c r="E58" s="2"/>
      <c r="F58"/>
      <c r="G58"/>
      <c r="H58"/>
      <c r="I58"/>
      <c r="J58"/>
      <c r="K58"/>
      <c r="L58" s="47"/>
      <c r="M58"/>
    </row>
    <row r="59" spans="1:14" s="63" customFormat="1" ht="15.75" customHeight="1" x14ac:dyDescent="0.2">
      <c r="A59" s="2"/>
      <c r="B59" s="2"/>
    </row>
    <row r="60" spans="1:14" s="63" customFormat="1" ht="12" x14ac:dyDescent="0.2">
      <c r="A60" s="2"/>
      <c r="B60" s="2"/>
    </row>
    <row r="61" spans="1:14" s="63" customFormat="1" ht="12" x14ac:dyDescent="0.2">
      <c r="A61" s="2"/>
      <c r="B61" s="2"/>
    </row>
    <row r="62" spans="1:14" s="63" customFormat="1" ht="12" x14ac:dyDescent="0.2">
      <c r="A62" s="2"/>
      <c r="B62" s="2"/>
    </row>
    <row r="63" spans="1:14" s="63" customFormat="1" ht="12" x14ac:dyDescent="0.2">
      <c r="A63" s="2"/>
      <c r="B63" s="2"/>
    </row>
    <row r="64" spans="1:14" s="63" customFormat="1" ht="12" x14ac:dyDescent="0.2">
      <c r="A64" s="2"/>
      <c r="B64" s="2"/>
    </row>
    <row r="65" spans="1:12" s="63" customFormat="1" ht="12" x14ac:dyDescent="0.2">
      <c r="A65" s="2"/>
      <c r="B65" s="2"/>
    </row>
    <row r="66" spans="1:12" ht="12" x14ac:dyDescent="0.2">
      <c r="L66" s="2"/>
    </row>
    <row r="67" spans="1:12" ht="12" x14ac:dyDescent="0.2">
      <c r="L67" s="2"/>
    </row>
    <row r="68" spans="1:12" ht="12" x14ac:dyDescent="0.2">
      <c r="L68" s="2"/>
    </row>
    <row r="69" spans="1:12" ht="24" customHeight="1" x14ac:dyDescent="0.2">
      <c r="L69" s="2"/>
    </row>
    <row r="70" spans="1:12" ht="12.75" x14ac:dyDescent="0.2">
      <c r="C70"/>
      <c r="L70" s="2"/>
    </row>
    <row r="71" spans="1:12" ht="12" x14ac:dyDescent="0.2">
      <c r="L71" s="2"/>
    </row>
    <row r="72" spans="1:12" ht="12" x14ac:dyDescent="0.2">
      <c r="L72" s="2"/>
    </row>
    <row r="73" spans="1:12" ht="12" x14ac:dyDescent="0.2">
      <c r="L73" s="2"/>
    </row>
    <row r="74" spans="1:12" ht="12" x14ac:dyDescent="0.2">
      <c r="L74" s="2"/>
    </row>
    <row r="75" spans="1:12" ht="12" x14ac:dyDescent="0.2">
      <c r="L75" s="2"/>
    </row>
    <row r="76" spans="1:12" ht="12" x14ac:dyDescent="0.2">
      <c r="L76" s="2"/>
    </row>
    <row r="77" spans="1:12" ht="12" x14ac:dyDescent="0.2">
      <c r="L77" s="2"/>
    </row>
    <row r="78" spans="1:12" ht="12" x14ac:dyDescent="0.2">
      <c r="L78" s="2"/>
    </row>
    <row r="79" spans="1:12" ht="12" x14ac:dyDescent="0.2">
      <c r="L79" s="2"/>
    </row>
    <row r="80" spans="1:12" ht="12" x14ac:dyDescent="0.2">
      <c r="L80" s="2"/>
    </row>
    <row r="81" spans="12:12" ht="12" x14ac:dyDescent="0.2">
      <c r="L81" s="2"/>
    </row>
    <row r="82" spans="12:12" ht="12" x14ac:dyDescent="0.2">
      <c r="L82" s="2"/>
    </row>
    <row r="83" spans="12:12" ht="12" x14ac:dyDescent="0.2">
      <c r="L83" s="2"/>
    </row>
    <row r="84" spans="12:12" ht="12" x14ac:dyDescent="0.2">
      <c r="L84" s="2"/>
    </row>
    <row r="85" spans="12:12" ht="12" x14ac:dyDescent="0.2">
      <c r="L85" s="2"/>
    </row>
    <row r="86" spans="12:12" ht="12" x14ac:dyDescent="0.2">
      <c r="L86" s="2"/>
    </row>
    <row r="87" spans="12:12" ht="12" x14ac:dyDescent="0.2">
      <c r="L87" s="2"/>
    </row>
    <row r="88" spans="12:12" ht="12" x14ac:dyDescent="0.2">
      <c r="L88" s="2"/>
    </row>
    <row r="89" spans="12:12" ht="12" x14ac:dyDescent="0.2">
      <c r="L89" s="2"/>
    </row>
    <row r="90" spans="12:12" ht="12" x14ac:dyDescent="0.2">
      <c r="L90" s="2"/>
    </row>
    <row r="91" spans="12:12" ht="12" x14ac:dyDescent="0.2">
      <c r="L91" s="2"/>
    </row>
    <row r="92" spans="12:12" ht="12" x14ac:dyDescent="0.2">
      <c r="L92" s="2"/>
    </row>
    <row r="93" spans="12:12" ht="12" x14ac:dyDescent="0.2">
      <c r="L93" s="2"/>
    </row>
    <row r="94" spans="12:12" ht="12" x14ac:dyDescent="0.2">
      <c r="L94" s="2"/>
    </row>
    <row r="95" spans="12:12" ht="12" x14ac:dyDescent="0.2">
      <c r="L95" s="2"/>
    </row>
    <row r="96" spans="12:12" ht="12" x14ac:dyDescent="0.2">
      <c r="L96" s="2"/>
    </row>
    <row r="97" spans="12:12" ht="12" x14ac:dyDescent="0.2">
      <c r="L97" s="2"/>
    </row>
    <row r="98" spans="12:12" ht="12" x14ac:dyDescent="0.2">
      <c r="L98" s="2"/>
    </row>
    <row r="99" spans="12:12" ht="12" x14ac:dyDescent="0.2">
      <c r="L99" s="2"/>
    </row>
    <row r="100" spans="12:12" ht="12" x14ac:dyDescent="0.2">
      <c r="L100" s="2"/>
    </row>
  </sheetData>
  <mergeCells count="9">
    <mergeCell ref="A57:F57"/>
    <mergeCell ref="A1:B3"/>
    <mergeCell ref="B53:B56"/>
    <mergeCell ref="B20:B21"/>
    <mergeCell ref="A12:A56"/>
    <mergeCell ref="D5:E5"/>
    <mergeCell ref="C1:L1"/>
    <mergeCell ref="B12:B19"/>
    <mergeCell ref="B22:B52"/>
  </mergeCells>
  <phoneticPr fontId="0" type="noConversion"/>
  <printOptions horizontalCentered="1"/>
  <pageMargins left="0.70866141732283472" right="0.39370078740157483" top="0.31496062992125984" bottom="1" header="0.31496062992125984" footer="0.27559055118110237"/>
  <pageSetup paperSize="5" scale="60" orientation="portrait" cellComments="asDisplayed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opLeftCell="A2" zoomScaleNormal="100" workbookViewId="0">
      <selection activeCell="S8" sqref="S8:T8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2.28515625" style="2" bestFit="1" customWidth="1"/>
    <col min="14" max="14" width="13.28515625" style="2" customWidth="1"/>
    <col min="15" max="16384" width="7.5703125" style="2"/>
  </cols>
  <sheetData>
    <row r="1" spans="1:14" ht="33.75" customHeight="1" x14ac:dyDescent="0.2">
      <c r="A1" s="312"/>
      <c r="B1" s="312"/>
      <c r="C1" s="316" t="s">
        <v>249</v>
      </c>
      <c r="D1" s="316"/>
      <c r="E1" s="316"/>
      <c r="F1" s="316"/>
      <c r="G1" s="316"/>
      <c r="H1" s="316"/>
      <c r="I1" s="316"/>
      <c r="J1" s="316"/>
      <c r="K1" s="316"/>
    </row>
    <row r="2" spans="1:14" ht="12.75" customHeight="1" x14ac:dyDescent="0.2">
      <c r="A2" s="312"/>
      <c r="B2" s="312"/>
      <c r="C2" s="3"/>
      <c r="D2" s="3"/>
      <c r="E2" s="3"/>
      <c r="H2" s="3"/>
    </row>
    <row r="3" spans="1:14" ht="20.25" customHeight="1" x14ac:dyDescent="0.2">
      <c r="A3" s="312"/>
      <c r="B3" s="312"/>
    </row>
    <row r="4" spans="1:14" ht="20.25" customHeight="1" x14ac:dyDescent="0.2">
      <c r="A4" s="34"/>
      <c r="B4" s="34"/>
    </row>
    <row r="5" spans="1:14" ht="12.75" customHeight="1" thickBot="1" x14ac:dyDescent="0.25">
      <c r="C5" s="3" t="s">
        <v>2</v>
      </c>
      <c r="D5" s="382" t="s">
        <v>211</v>
      </c>
      <c r="E5" s="382"/>
      <c r="F5" s="53">
        <v>2012</v>
      </c>
      <c r="H5" s="33">
        <v>2011</v>
      </c>
    </row>
    <row r="6" spans="1:14" customFormat="1" ht="12.75" customHeight="1" thickTop="1" x14ac:dyDescent="0.2"/>
    <row r="7" spans="1:14" ht="12.75" customHeight="1" x14ac:dyDescent="0.2">
      <c r="C7" s="3"/>
      <c r="D7" s="32"/>
      <c r="E7" s="32"/>
      <c r="G7" s="3"/>
      <c r="H7" s="32"/>
    </row>
    <row r="8" spans="1:14" ht="12.75" customHeight="1" x14ac:dyDescent="0.2">
      <c r="E8" s="32"/>
      <c r="G8" s="3"/>
      <c r="H8" s="32"/>
    </row>
    <row r="9" spans="1:14" ht="12.75" customHeight="1" x14ac:dyDescent="0.2">
      <c r="L9" s="2"/>
    </row>
    <row r="10" spans="1:14" ht="12.75" customHeight="1" x14ac:dyDescent="0.2">
      <c r="A10" s="3"/>
      <c r="C10" s="316"/>
      <c r="D10" s="316"/>
      <c r="E10" s="316"/>
      <c r="F10" s="316"/>
      <c r="G10" s="316"/>
      <c r="H10" s="316"/>
      <c r="I10" s="316"/>
      <c r="J10" s="316"/>
      <c r="K10" s="316"/>
      <c r="L10" s="316"/>
      <c r="M10" s="316"/>
    </row>
    <row r="11" spans="1:14" ht="12.75" customHeight="1" thickBot="1" x14ac:dyDescent="0.25">
      <c r="A11" s="3"/>
      <c r="C11" s="3"/>
      <c r="D11" s="3"/>
      <c r="E11" s="3"/>
      <c r="H11" s="3"/>
    </row>
    <row r="12" spans="1:14" s="1" customFormat="1" ht="40.5" customHeight="1" thickTop="1" thickBot="1" x14ac:dyDescent="0.25">
      <c r="A12" s="67" t="s">
        <v>44</v>
      </c>
      <c r="B12" s="88" t="s">
        <v>40</v>
      </c>
      <c r="C12" s="82" t="s">
        <v>5</v>
      </c>
      <c r="D12" s="82" t="s">
        <v>47</v>
      </c>
      <c r="E12" s="82" t="s">
        <v>3</v>
      </c>
      <c r="F12" s="85" t="s">
        <v>105</v>
      </c>
      <c r="G12" s="83" t="s">
        <v>19</v>
      </c>
      <c r="H12" s="82" t="s">
        <v>20</v>
      </c>
      <c r="I12" s="82" t="s">
        <v>37</v>
      </c>
      <c r="J12" s="83" t="s">
        <v>46</v>
      </c>
      <c r="K12" s="84" t="s">
        <v>38</v>
      </c>
      <c r="L12" s="87" t="s">
        <v>45</v>
      </c>
      <c r="M12" s="86" t="s">
        <v>245</v>
      </c>
      <c r="N12" s="86" t="s">
        <v>248</v>
      </c>
    </row>
    <row r="13" spans="1:14" ht="57" thickTop="1" x14ac:dyDescent="0.2">
      <c r="A13" s="380" t="s">
        <v>10</v>
      </c>
      <c r="B13" s="380" t="s">
        <v>92</v>
      </c>
      <c r="C13" s="275" t="s">
        <v>60</v>
      </c>
      <c r="D13" s="274" t="s">
        <v>59</v>
      </c>
      <c r="E13" s="68" t="s">
        <v>58</v>
      </c>
      <c r="F13" s="76" t="s">
        <v>22</v>
      </c>
      <c r="G13" s="69"/>
      <c r="H13" s="69">
        <v>-4</v>
      </c>
      <c r="I13" s="69">
        <f>G13-H13</f>
        <v>4</v>
      </c>
      <c r="J13" s="70">
        <v>2</v>
      </c>
      <c r="K13" s="71">
        <f>H13+J13</f>
        <v>-2</v>
      </c>
      <c r="L13" s="81">
        <v>2</v>
      </c>
      <c r="M13" s="72">
        <f>+[1]PAPELERIA!$F$95</f>
        <v>18600.599999999999</v>
      </c>
      <c r="N13" s="72">
        <f>+L13*M13</f>
        <v>37201.199999999997</v>
      </c>
    </row>
    <row r="14" spans="1:14" ht="45" x14ac:dyDescent="0.2">
      <c r="A14" s="380"/>
      <c r="B14" s="380"/>
      <c r="C14" s="54" t="s">
        <v>99</v>
      </c>
      <c r="D14" s="55" t="s">
        <v>32</v>
      </c>
      <c r="E14" s="56" t="s">
        <v>98</v>
      </c>
      <c r="F14" s="77" t="s">
        <v>22</v>
      </c>
      <c r="G14" s="58">
        <v>3</v>
      </c>
      <c r="H14" s="58">
        <v>3</v>
      </c>
      <c r="I14" s="58">
        <f>G14-H14</f>
        <v>0</v>
      </c>
      <c r="J14" s="59"/>
      <c r="K14" s="60">
        <f>H14+J14</f>
        <v>3</v>
      </c>
      <c r="L14" s="75">
        <v>8</v>
      </c>
      <c r="M14" s="73">
        <f>+[1]PAPELERIA!$F$201</f>
        <v>1855.34</v>
      </c>
      <c r="N14" s="72">
        <f>+L14*M14</f>
        <v>14842.72</v>
      </c>
    </row>
    <row r="15" spans="1:14" x14ac:dyDescent="0.2">
      <c r="A15" s="380"/>
      <c r="B15" s="380"/>
      <c r="C15" s="54" t="s">
        <v>301</v>
      </c>
      <c r="D15" s="64" t="s">
        <v>275</v>
      </c>
      <c r="E15" s="261" t="s">
        <v>276</v>
      </c>
      <c r="F15" s="262" t="s">
        <v>22</v>
      </c>
      <c r="G15" s="58"/>
      <c r="H15" s="58"/>
      <c r="I15" s="58"/>
      <c r="J15" s="59"/>
      <c r="K15" s="78"/>
      <c r="L15" s="263">
        <v>9</v>
      </c>
      <c r="M15" s="73">
        <v>1400</v>
      </c>
      <c r="N15" s="72">
        <f>+L15*M15</f>
        <v>12600</v>
      </c>
    </row>
    <row r="16" spans="1:14" ht="45.75" customHeight="1" thickBot="1" x14ac:dyDescent="0.25">
      <c r="A16" s="381"/>
      <c r="B16" s="381"/>
      <c r="C16" s="97" t="s">
        <v>102</v>
      </c>
      <c r="D16" s="64" t="s">
        <v>103</v>
      </c>
      <c r="E16" s="98" t="s">
        <v>104</v>
      </c>
      <c r="F16" s="99" t="s">
        <v>22</v>
      </c>
      <c r="G16" s="40">
        <v>3</v>
      </c>
      <c r="H16" s="40">
        <v>3</v>
      </c>
      <c r="I16" s="40">
        <f>G16-H16</f>
        <v>0</v>
      </c>
      <c r="J16" s="41"/>
      <c r="K16" s="39">
        <f>H16+J16</f>
        <v>3</v>
      </c>
      <c r="L16" s="80">
        <v>3</v>
      </c>
      <c r="M16" s="74">
        <f>+[1]PAPELERIA!$F$214</f>
        <v>10440</v>
      </c>
      <c r="N16" s="72">
        <f>+L16*M16</f>
        <v>31320</v>
      </c>
    </row>
    <row r="17" spans="1:32" ht="24.75" customHeight="1" thickTop="1" thickBot="1" x14ac:dyDescent="0.25">
      <c r="A17" s="376" t="s">
        <v>0</v>
      </c>
      <c r="B17" s="377"/>
      <c r="C17" s="377"/>
      <c r="D17" s="377"/>
      <c r="E17" s="377"/>
      <c r="F17" s="377"/>
      <c r="G17" s="65" t="e">
        <f>SUM(#REF!)</f>
        <v>#REF!</v>
      </c>
      <c r="H17" s="65"/>
      <c r="I17" s="65"/>
      <c r="J17" s="65"/>
      <c r="K17" s="65"/>
      <c r="L17" s="89">
        <f>SUM(L13:L16)</f>
        <v>22</v>
      </c>
      <c r="M17" s="233"/>
      <c r="N17" s="233">
        <f>SUM(N13:N16)</f>
        <v>95963.92</v>
      </c>
    </row>
    <row r="18" spans="1:32" ht="15.75" thickTop="1" x14ac:dyDescent="0.2">
      <c r="F18"/>
      <c r="G18"/>
      <c r="H18"/>
      <c r="I18"/>
      <c r="J18"/>
      <c r="K18"/>
      <c r="L18" s="47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</sheetData>
  <mergeCells count="7">
    <mergeCell ref="A17:F17"/>
    <mergeCell ref="C10:M10"/>
    <mergeCell ref="A1:B3"/>
    <mergeCell ref="C1:K1"/>
    <mergeCell ref="B13:B16"/>
    <mergeCell ref="A13:A16"/>
    <mergeCell ref="D5:E5"/>
  </mergeCells>
  <phoneticPr fontId="0" type="noConversion"/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6"/>
  <sheetViews>
    <sheetView workbookViewId="0">
      <selection activeCell="G8" sqref="G8"/>
    </sheetView>
  </sheetViews>
  <sheetFormatPr baseColWidth="10" defaultColWidth="7.5703125" defaultRowHeight="12" x14ac:dyDescent="0.2"/>
  <cols>
    <col min="1" max="1" width="8.7109375" style="2" customWidth="1"/>
    <col min="2" max="2" width="13.7109375" style="2" customWidth="1"/>
    <col min="3" max="3" width="17.28515625" style="2" customWidth="1"/>
    <col min="4" max="4" width="45.28515625" style="2" customWidth="1"/>
    <col min="5" max="5" width="13.7109375" style="2" customWidth="1"/>
    <col min="6" max="6" width="15.28515625" style="2" customWidth="1"/>
    <col min="7" max="7" width="13.42578125" style="36" customWidth="1"/>
    <col min="8" max="8" width="20.7109375" style="2" customWidth="1"/>
    <col min="9" max="9" width="18.7109375" style="2" customWidth="1"/>
    <col min="10" max="10" width="14.710937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1" ht="33.75" customHeight="1" x14ac:dyDescent="0.2">
      <c r="A1" s="312"/>
      <c r="B1" s="312"/>
      <c r="C1" s="316" t="s">
        <v>249</v>
      </c>
      <c r="D1" s="316"/>
      <c r="E1" s="316"/>
      <c r="F1" s="316"/>
      <c r="G1" s="316"/>
      <c r="H1" s="316"/>
      <c r="I1" s="316"/>
      <c r="J1" s="316"/>
      <c r="K1" s="312"/>
    </row>
    <row r="2" spans="1:11" ht="12.75" customHeight="1" x14ac:dyDescent="0.2">
      <c r="A2" s="312"/>
      <c r="B2" s="312"/>
      <c r="C2" s="3"/>
      <c r="D2" s="3"/>
      <c r="G2" s="234"/>
      <c r="K2" s="312"/>
    </row>
    <row r="3" spans="1:11" ht="20.25" customHeight="1" x14ac:dyDescent="0.2">
      <c r="A3" s="312"/>
      <c r="B3" s="312"/>
      <c r="K3" s="312"/>
    </row>
    <row r="4" spans="1:11" ht="12.75" customHeight="1" thickBot="1" x14ac:dyDescent="0.25">
      <c r="C4" s="3" t="s">
        <v>2</v>
      </c>
      <c r="D4" s="328" t="s">
        <v>211</v>
      </c>
      <c r="E4" s="328"/>
      <c r="F4" s="3" t="s">
        <v>17</v>
      </c>
      <c r="G4" s="235">
        <v>2012</v>
      </c>
      <c r="K4" s="312"/>
    </row>
    <row r="5" spans="1:11" ht="12.75" customHeight="1" thickTop="1" thickBot="1" x14ac:dyDescent="0.25">
      <c r="C5" s="3"/>
      <c r="D5" s="32"/>
      <c r="F5" s="3"/>
      <c r="G5" s="236"/>
      <c r="K5" s="34"/>
    </row>
    <row r="6" spans="1:11" s="148" customFormat="1" ht="24.75" customHeight="1" thickTop="1" x14ac:dyDescent="0.2">
      <c r="A6" s="321" t="s">
        <v>5</v>
      </c>
      <c r="B6" s="319" t="s">
        <v>44</v>
      </c>
      <c r="C6" s="319" t="s">
        <v>40</v>
      </c>
      <c r="D6" s="319" t="s">
        <v>3</v>
      </c>
      <c r="E6" s="319" t="s">
        <v>7</v>
      </c>
      <c r="F6" s="319" t="s">
        <v>8</v>
      </c>
      <c r="G6" s="323" t="s">
        <v>6</v>
      </c>
      <c r="H6" s="319" t="s">
        <v>4</v>
      </c>
      <c r="I6" s="332" t="s">
        <v>16</v>
      </c>
      <c r="J6" s="326" t="s">
        <v>13</v>
      </c>
      <c r="K6" s="317" t="s">
        <v>1</v>
      </c>
    </row>
    <row r="7" spans="1:11" s="148" customFormat="1" ht="24.75" customHeight="1" x14ac:dyDescent="0.2">
      <c r="A7" s="391"/>
      <c r="B7" s="325"/>
      <c r="C7" s="325"/>
      <c r="D7" s="325"/>
      <c r="E7" s="325"/>
      <c r="F7" s="325"/>
      <c r="G7" s="324"/>
      <c r="H7" s="325"/>
      <c r="I7" s="333"/>
      <c r="J7" s="386"/>
      <c r="K7" s="318"/>
    </row>
    <row r="8" spans="1:11" s="148" customFormat="1" ht="22.5" x14ac:dyDescent="0.2">
      <c r="A8" s="387" t="s">
        <v>167</v>
      </c>
      <c r="B8" s="368" t="s">
        <v>9</v>
      </c>
      <c r="C8" s="368" t="s">
        <v>251</v>
      </c>
      <c r="D8" s="305" t="s">
        <v>252</v>
      </c>
      <c r="E8" s="22"/>
      <c r="F8" s="22" t="s">
        <v>15</v>
      </c>
      <c r="G8" s="307">
        <v>1</v>
      </c>
      <c r="H8" s="241">
        <v>77504784</v>
      </c>
      <c r="I8" s="44"/>
      <c r="J8" s="335"/>
      <c r="K8" s="225" t="s">
        <v>15</v>
      </c>
    </row>
    <row r="9" spans="1:11" s="148" customFormat="1" ht="12.75" x14ac:dyDescent="0.2">
      <c r="A9" s="388"/>
      <c r="B9" s="369"/>
      <c r="C9" s="369"/>
      <c r="D9" s="305" t="s">
        <v>253</v>
      </c>
      <c r="E9" s="18"/>
      <c r="F9" s="22" t="s">
        <v>15</v>
      </c>
      <c r="G9" s="237">
        <v>1</v>
      </c>
      <c r="H9" s="241">
        <v>77107200</v>
      </c>
      <c r="I9" s="44"/>
      <c r="J9" s="335"/>
      <c r="K9" s="225"/>
    </row>
    <row r="10" spans="1:11" s="148" customFormat="1" ht="12.75" x14ac:dyDescent="0.2">
      <c r="A10" s="388"/>
      <c r="B10" s="369"/>
      <c r="C10" s="369"/>
      <c r="D10" s="305" t="s">
        <v>254</v>
      </c>
      <c r="E10" s="18"/>
      <c r="F10" s="22" t="s">
        <v>15</v>
      </c>
      <c r="G10" s="237">
        <v>1</v>
      </c>
      <c r="H10" s="241">
        <v>39758400</v>
      </c>
      <c r="I10" s="44"/>
      <c r="J10" s="335"/>
      <c r="K10" s="225"/>
    </row>
    <row r="11" spans="1:11" s="148" customFormat="1" ht="12.75" x14ac:dyDescent="0.2">
      <c r="A11" s="388"/>
      <c r="B11" s="369"/>
      <c r="C11" s="369"/>
      <c r="D11" s="305" t="s">
        <v>255</v>
      </c>
      <c r="E11" s="18"/>
      <c r="F11" s="22" t="s">
        <v>15</v>
      </c>
      <c r="G11" s="237">
        <v>1</v>
      </c>
      <c r="H11" s="241">
        <v>12048000</v>
      </c>
      <c r="I11" s="44"/>
      <c r="J11" s="335"/>
      <c r="K11" s="225"/>
    </row>
    <row r="12" spans="1:11" s="148" customFormat="1" ht="12.75" x14ac:dyDescent="0.2">
      <c r="A12" s="388"/>
      <c r="B12" s="369"/>
      <c r="C12" s="369"/>
      <c r="D12" s="305" t="s">
        <v>256</v>
      </c>
      <c r="E12" s="18"/>
      <c r="F12" s="22" t="s">
        <v>15</v>
      </c>
      <c r="G12" s="237">
        <v>1</v>
      </c>
      <c r="H12" s="241">
        <v>46987200</v>
      </c>
      <c r="I12" s="44"/>
      <c r="J12" s="335"/>
      <c r="K12" s="225"/>
    </row>
    <row r="13" spans="1:11" s="148" customFormat="1" ht="12.75" x14ac:dyDescent="0.2">
      <c r="A13" s="389"/>
      <c r="B13" s="390"/>
      <c r="C13" s="390"/>
      <c r="D13" s="305" t="s">
        <v>257</v>
      </c>
      <c r="E13" s="18"/>
      <c r="F13" s="22" t="s">
        <v>15</v>
      </c>
      <c r="G13" s="237">
        <v>1</v>
      </c>
      <c r="H13" s="241">
        <v>25000000</v>
      </c>
      <c r="I13" s="45"/>
      <c r="J13" s="335"/>
      <c r="K13" s="225"/>
    </row>
    <row r="14" spans="1:11" s="148" customFormat="1" ht="25.5" customHeight="1" x14ac:dyDescent="0.2">
      <c r="A14" s="26"/>
      <c r="B14" s="368" t="s">
        <v>258</v>
      </c>
      <c r="C14" s="368" t="s">
        <v>259</v>
      </c>
      <c r="D14" s="28" t="s">
        <v>260</v>
      </c>
      <c r="E14" s="18"/>
      <c r="F14" s="18">
        <v>12</v>
      </c>
      <c r="G14" s="237">
        <v>55</v>
      </c>
      <c r="H14" s="241">
        <v>320000000</v>
      </c>
      <c r="I14" s="45"/>
      <c r="J14" s="335"/>
      <c r="K14" s="225"/>
    </row>
    <row r="15" spans="1:11" s="148" customFormat="1" ht="12.75" x14ac:dyDescent="0.2">
      <c r="A15" s="26"/>
      <c r="B15" s="390"/>
      <c r="C15" s="390"/>
      <c r="D15" s="28" t="s">
        <v>261</v>
      </c>
      <c r="E15" s="18"/>
      <c r="F15" s="18">
        <v>12</v>
      </c>
      <c r="G15" s="237">
        <v>5</v>
      </c>
      <c r="H15" s="241">
        <v>23000000</v>
      </c>
      <c r="I15" s="45"/>
      <c r="J15" s="335"/>
      <c r="K15" s="225"/>
    </row>
    <row r="16" spans="1:11" s="148" customFormat="1" ht="33.75" customHeight="1" x14ac:dyDescent="0.2">
      <c r="A16" s="26"/>
      <c r="B16" s="392" t="s">
        <v>262</v>
      </c>
      <c r="C16" s="392" t="s">
        <v>262</v>
      </c>
      <c r="D16" s="28" t="s">
        <v>263</v>
      </c>
      <c r="E16" s="18"/>
      <c r="F16" s="22" t="s">
        <v>15</v>
      </c>
      <c r="G16" s="237">
        <v>3</v>
      </c>
      <c r="H16" s="241">
        <v>18474744</v>
      </c>
      <c r="I16" s="45"/>
      <c r="J16" s="335"/>
      <c r="K16" s="225"/>
    </row>
    <row r="17" spans="1:23" s="148" customFormat="1" ht="12.75" customHeight="1" x14ac:dyDescent="0.2">
      <c r="A17" s="26"/>
      <c r="B17" s="393"/>
      <c r="C17" s="393"/>
      <c r="D17" s="28" t="s">
        <v>266</v>
      </c>
      <c r="E17" s="18"/>
      <c r="F17" s="22" t="s">
        <v>15</v>
      </c>
      <c r="G17" s="237">
        <v>8</v>
      </c>
      <c r="H17" s="241">
        <v>70486000</v>
      </c>
      <c r="I17" s="45"/>
      <c r="J17" s="335"/>
      <c r="K17" s="225"/>
    </row>
    <row r="18" spans="1:23" s="148" customFormat="1" ht="12.75" customHeight="1" x14ac:dyDescent="0.2">
      <c r="A18" s="26"/>
      <c r="B18" s="393"/>
      <c r="C18" s="393"/>
      <c r="D18" s="28" t="s">
        <v>265</v>
      </c>
      <c r="E18" s="18"/>
      <c r="F18" s="22" t="s">
        <v>15</v>
      </c>
      <c r="G18" s="237">
        <v>2</v>
      </c>
      <c r="H18" s="241">
        <v>944407002</v>
      </c>
      <c r="I18" s="45"/>
      <c r="J18" s="335"/>
      <c r="K18" s="225"/>
    </row>
    <row r="19" spans="1:23" s="148" customFormat="1" ht="45" x14ac:dyDescent="0.2">
      <c r="A19" s="26" t="s">
        <v>41</v>
      </c>
      <c r="B19" s="394"/>
      <c r="C19" s="394"/>
      <c r="D19" s="28" t="s">
        <v>264</v>
      </c>
      <c r="E19" s="18"/>
      <c r="F19" s="22" t="s">
        <v>15</v>
      </c>
      <c r="G19" s="237">
        <v>1</v>
      </c>
      <c r="H19" s="241">
        <v>61967412</v>
      </c>
      <c r="I19" s="45"/>
      <c r="J19" s="335"/>
      <c r="K19" s="37" t="s">
        <v>36</v>
      </c>
      <c r="L19" s="242"/>
    </row>
    <row r="20" spans="1:23" s="1" customFormat="1" ht="15.75" customHeight="1" thickBot="1" x14ac:dyDescent="0.25">
      <c r="A20" s="101" t="s">
        <v>0</v>
      </c>
      <c r="B20" s="102"/>
      <c r="C20" s="102"/>
      <c r="D20" s="102"/>
      <c r="E20" s="102"/>
      <c r="F20" s="102"/>
      <c r="G20" s="238">
        <v>3182</v>
      </c>
      <c r="H20" s="255">
        <f>SUM(H8:H19)</f>
        <v>1716740742</v>
      </c>
      <c r="I20" s="383"/>
      <c r="J20" s="384"/>
      <c r="K20" s="385"/>
    </row>
    <row r="21" spans="1:23" s="1" customFormat="1" ht="25.5" customHeight="1" thickTop="1" x14ac:dyDescent="0.2">
      <c r="G21" s="239"/>
      <c r="H21" s="304"/>
      <c r="L21" s="243"/>
      <c r="M21" s="243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1" customFormat="1" ht="25.5" customHeight="1" x14ac:dyDescent="0.2">
      <c r="C22" s="8"/>
      <c r="D22" s="8"/>
      <c r="E22" s="8"/>
      <c r="F22" s="8"/>
      <c r="G22" s="240"/>
      <c r="H22" s="36"/>
      <c r="I22" s="244"/>
      <c r="J22" s="243"/>
      <c r="K22" s="243"/>
      <c r="L22" s="245"/>
      <c r="M22" s="24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19.5" customHeight="1" x14ac:dyDescent="0.2">
      <c r="C23" s="246"/>
      <c r="D23" s="246"/>
      <c r="E23" s="35"/>
      <c r="F23" s="247"/>
      <c r="G23" s="248"/>
      <c r="H23" s="2"/>
      <c r="I23" s="249"/>
      <c r="J23" s="245"/>
      <c r="K23" s="245"/>
      <c r="L23" s="245"/>
      <c r="M23" s="24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1" customFormat="1" ht="19.5" customHeight="1" x14ac:dyDescent="0.2">
      <c r="C24" s="246"/>
      <c r="D24" s="246"/>
      <c r="E24" s="247"/>
      <c r="F24" s="247"/>
      <c r="G24" s="248"/>
      <c r="H24" s="2"/>
      <c r="I24" s="249"/>
      <c r="J24" s="245"/>
      <c r="K24" s="245"/>
      <c r="L24" s="250"/>
      <c r="M24" s="250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s="1" customFormat="1" ht="12.75" x14ac:dyDescent="0.2">
      <c r="C25" s="246"/>
      <c r="D25" s="246"/>
      <c r="E25" s="248"/>
      <c r="F25" s="248"/>
      <c r="G25" s="248"/>
      <c r="H25" s="2"/>
      <c r="I25" s="249"/>
      <c r="J25" s="250"/>
      <c r="K25" s="250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x14ac:dyDescent="0.2">
      <c r="A26" s="1"/>
      <c r="B26" s="1"/>
      <c r="C26" s="1"/>
      <c r="D26" s="1"/>
      <c r="E26" s="1"/>
      <c r="F26" s="1"/>
      <c r="G26" s="239"/>
      <c r="I26" s="1"/>
      <c r="J26" s="4"/>
      <c r="K26" s="5"/>
    </row>
  </sheetData>
  <mergeCells count="24">
    <mergeCell ref="A1:B3"/>
    <mergeCell ref="A6:A7"/>
    <mergeCell ref="B6:B7"/>
    <mergeCell ref="B16:B19"/>
    <mergeCell ref="C16:C19"/>
    <mergeCell ref="C8:C13"/>
    <mergeCell ref="B8:B13"/>
    <mergeCell ref="F6:F7"/>
    <mergeCell ref="I6:I7"/>
    <mergeCell ref="A8:A13"/>
    <mergeCell ref="B14:B15"/>
    <mergeCell ref="C14:C15"/>
    <mergeCell ref="J8:J19"/>
    <mergeCell ref="D6:D7"/>
    <mergeCell ref="K1:K4"/>
    <mergeCell ref="E6:E7"/>
    <mergeCell ref="I20:K20"/>
    <mergeCell ref="C1:J1"/>
    <mergeCell ref="K6:K7"/>
    <mergeCell ref="H6:H7"/>
    <mergeCell ref="C6:C7"/>
    <mergeCell ref="G6:G7"/>
    <mergeCell ref="J6:J7"/>
    <mergeCell ref="D4:E4"/>
  </mergeCells>
  <phoneticPr fontId="2" type="noConversion"/>
  <printOptions horizontalCentered="1" verticalCentered="1"/>
  <pageMargins left="1.5354330708661419" right="0.55118110236220474" top="0.19685039370078741" bottom="0.23622047244094491" header="0.19685039370078741" footer="0.19685039370078741"/>
  <pageSetup paperSize="5" scale="70" orientation="landscape" cellComments="asDisplayed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Word.Picture.8" shapeId="28678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8678" r:id="rId4"/>
      </mc:Fallback>
    </mc:AlternateContent>
  </oleObjec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opLeftCell="A13" workbookViewId="0">
      <selection activeCell="L15" sqref="L15"/>
    </sheetView>
  </sheetViews>
  <sheetFormatPr baseColWidth="10" defaultRowHeight="12.75" x14ac:dyDescent="0.2"/>
  <cols>
    <col min="3" max="6" width="0" hidden="1" customWidth="1"/>
  </cols>
  <sheetData>
    <row r="1" spans="1:7" ht="13.5" thickTop="1" x14ac:dyDescent="0.2">
      <c r="A1" s="401" t="s">
        <v>187</v>
      </c>
      <c r="B1" s="403" t="s">
        <v>188</v>
      </c>
      <c r="C1" s="405" t="s">
        <v>19</v>
      </c>
      <c r="D1" s="407" t="s">
        <v>20</v>
      </c>
      <c r="E1" s="409" t="s">
        <v>189</v>
      </c>
      <c r="F1" s="395" t="s">
        <v>190</v>
      </c>
      <c r="G1" s="397" t="s">
        <v>38</v>
      </c>
    </row>
    <row r="2" spans="1:7" ht="13.5" thickBot="1" x14ac:dyDescent="0.25">
      <c r="A2" s="402"/>
      <c r="B2" s="404"/>
      <c r="C2" s="406"/>
      <c r="D2" s="408"/>
      <c r="E2" s="410"/>
      <c r="F2" s="396"/>
      <c r="G2" s="398"/>
    </row>
    <row r="3" spans="1:7" ht="57" thickTop="1" x14ac:dyDescent="0.2">
      <c r="A3" s="159" t="s">
        <v>191</v>
      </c>
      <c r="B3" s="160" t="s">
        <v>21</v>
      </c>
      <c r="C3" s="161"/>
      <c r="D3" s="162">
        <v>-6</v>
      </c>
      <c r="E3" s="161">
        <f>C3-D3</f>
        <v>6</v>
      </c>
      <c r="F3" s="161">
        <v>1</v>
      </c>
      <c r="G3" s="177">
        <v>8</v>
      </c>
    </row>
    <row r="4" spans="1:7" ht="22.5" x14ac:dyDescent="0.2">
      <c r="A4" s="39" t="s">
        <v>107</v>
      </c>
      <c r="B4" s="38" t="s">
        <v>21</v>
      </c>
      <c r="C4" s="40">
        <v>10</v>
      </c>
      <c r="D4" s="40">
        <v>3</v>
      </c>
      <c r="E4" s="40">
        <f t="shared" ref="E4:E40" si="0">C4-D4</f>
        <v>7</v>
      </c>
      <c r="F4" s="40">
        <v>10</v>
      </c>
      <c r="G4" s="163">
        <v>6</v>
      </c>
    </row>
    <row r="5" spans="1:7" ht="33.75" x14ac:dyDescent="0.2">
      <c r="A5" s="39" t="s">
        <v>108</v>
      </c>
      <c r="B5" s="38" t="s">
        <v>22</v>
      </c>
      <c r="C5" s="40">
        <v>11</v>
      </c>
      <c r="D5" s="40">
        <v>11</v>
      </c>
      <c r="E5" s="40">
        <f t="shared" si="0"/>
        <v>0</v>
      </c>
      <c r="F5" s="40">
        <v>12</v>
      </c>
      <c r="G5" s="163">
        <v>10</v>
      </c>
    </row>
    <row r="6" spans="1:7" ht="33.75" x14ac:dyDescent="0.2">
      <c r="A6" s="39" t="s">
        <v>192</v>
      </c>
      <c r="B6" s="38" t="s">
        <v>22</v>
      </c>
      <c r="C6" s="40">
        <v>24</v>
      </c>
      <c r="D6" s="40">
        <v>14</v>
      </c>
      <c r="E6" s="40">
        <f t="shared" si="0"/>
        <v>10</v>
      </c>
      <c r="F6" s="40">
        <v>48</v>
      </c>
      <c r="G6" s="163">
        <v>40</v>
      </c>
    </row>
    <row r="7" spans="1:7" ht="33.75" x14ac:dyDescent="0.2">
      <c r="A7" s="39" t="s">
        <v>193</v>
      </c>
      <c r="B7" s="38" t="s">
        <v>22</v>
      </c>
      <c r="C7" s="40">
        <v>48</v>
      </c>
      <c r="D7" s="40">
        <v>26</v>
      </c>
      <c r="E7" s="40">
        <f t="shared" si="0"/>
        <v>22</v>
      </c>
      <c r="F7" s="40"/>
      <c r="G7" s="163">
        <v>40</v>
      </c>
    </row>
    <row r="8" spans="1:7" ht="22.5" x14ac:dyDescent="0.2">
      <c r="A8" s="39" t="s">
        <v>194</v>
      </c>
      <c r="B8" s="38" t="s">
        <v>22</v>
      </c>
      <c r="C8" s="40">
        <v>108</v>
      </c>
      <c r="D8" s="40">
        <v>47</v>
      </c>
      <c r="E8" s="40">
        <f t="shared" si="0"/>
        <v>61</v>
      </c>
      <c r="F8" s="40">
        <v>120</v>
      </c>
      <c r="G8" s="163">
        <v>80</v>
      </c>
    </row>
    <row r="9" spans="1:7" ht="33.75" x14ac:dyDescent="0.2">
      <c r="A9" s="39" t="s">
        <v>195</v>
      </c>
      <c r="B9" s="38" t="s">
        <v>22</v>
      </c>
      <c r="C9" s="40">
        <v>3</v>
      </c>
      <c r="D9" s="40">
        <v>1</v>
      </c>
      <c r="E9" s="40">
        <f t="shared" si="0"/>
        <v>2</v>
      </c>
      <c r="F9" s="40">
        <v>5</v>
      </c>
      <c r="G9" s="163">
        <v>3</v>
      </c>
    </row>
    <row r="10" spans="1:7" ht="45" x14ac:dyDescent="0.2">
      <c r="A10" s="39" t="s">
        <v>196</v>
      </c>
      <c r="B10" s="38" t="s">
        <v>22</v>
      </c>
      <c r="C10" s="40">
        <v>5</v>
      </c>
      <c r="D10" s="40">
        <v>5</v>
      </c>
      <c r="E10" s="40">
        <f t="shared" si="0"/>
        <v>0</v>
      </c>
      <c r="F10" s="40">
        <v>5</v>
      </c>
      <c r="G10" s="163">
        <v>3</v>
      </c>
    </row>
    <row r="11" spans="1:7" ht="33.75" x14ac:dyDescent="0.2">
      <c r="A11" s="39" t="s">
        <v>197</v>
      </c>
      <c r="B11" s="38" t="s">
        <v>22</v>
      </c>
      <c r="C11" s="40">
        <v>11</v>
      </c>
      <c r="D11" s="40">
        <v>5</v>
      </c>
      <c r="E11" s="40">
        <f t="shared" si="0"/>
        <v>6</v>
      </c>
      <c r="F11" s="40">
        <v>20</v>
      </c>
      <c r="G11" s="163">
        <v>6</v>
      </c>
    </row>
    <row r="12" spans="1:7" ht="33.75" x14ac:dyDescent="0.2">
      <c r="A12" s="39" t="s">
        <v>198</v>
      </c>
      <c r="B12" s="38" t="s">
        <v>22</v>
      </c>
      <c r="C12" s="40">
        <v>5</v>
      </c>
      <c r="D12" s="40">
        <v>1</v>
      </c>
      <c r="E12" s="40">
        <f t="shared" si="0"/>
        <v>4</v>
      </c>
      <c r="F12" s="40">
        <v>6</v>
      </c>
      <c r="G12" s="163">
        <v>3</v>
      </c>
    </row>
    <row r="13" spans="1:7" ht="22.5" x14ac:dyDescent="0.2">
      <c r="A13" s="165" t="s">
        <v>199</v>
      </c>
      <c r="B13" s="166" t="s">
        <v>22</v>
      </c>
      <c r="C13" s="167">
        <v>1</v>
      </c>
      <c r="D13" s="167"/>
      <c r="E13" s="167">
        <f t="shared" si="0"/>
        <v>1</v>
      </c>
      <c r="F13" s="167"/>
      <c r="G13" s="168">
        <v>1</v>
      </c>
    </row>
    <row r="14" spans="1:7" ht="56.25" x14ac:dyDescent="0.2">
      <c r="A14" s="165" t="s">
        <v>200</v>
      </c>
      <c r="B14" s="166" t="s">
        <v>23</v>
      </c>
      <c r="C14" s="167"/>
      <c r="D14" s="167"/>
      <c r="E14" s="167">
        <f t="shared" si="0"/>
        <v>0</v>
      </c>
      <c r="F14" s="167"/>
      <c r="G14" s="168">
        <v>50</v>
      </c>
    </row>
    <row r="15" spans="1:7" ht="33.75" x14ac:dyDescent="0.2">
      <c r="A15" s="169" t="s">
        <v>24</v>
      </c>
      <c r="B15" s="170" t="s">
        <v>21</v>
      </c>
      <c r="C15" s="171"/>
      <c r="D15" s="172">
        <v>-3</v>
      </c>
      <c r="E15" s="171">
        <f t="shared" si="0"/>
        <v>3</v>
      </c>
      <c r="F15" s="171"/>
      <c r="G15" s="176">
        <v>8</v>
      </c>
    </row>
    <row r="16" spans="1:7" ht="33.75" x14ac:dyDescent="0.2">
      <c r="A16" s="39" t="s">
        <v>39</v>
      </c>
      <c r="B16" s="38" t="s">
        <v>21</v>
      </c>
      <c r="C16" s="40">
        <v>10</v>
      </c>
      <c r="D16" s="40">
        <v>9</v>
      </c>
      <c r="E16" s="40">
        <f t="shared" si="0"/>
        <v>1</v>
      </c>
      <c r="F16" s="40">
        <v>20</v>
      </c>
      <c r="G16" s="163">
        <v>15</v>
      </c>
    </row>
    <row r="17" spans="1:7" ht="45" x14ac:dyDescent="0.2">
      <c r="A17" s="39" t="s">
        <v>201</v>
      </c>
      <c r="B17" s="38" t="s">
        <v>21</v>
      </c>
      <c r="C17" s="40">
        <v>2</v>
      </c>
      <c r="D17" s="40">
        <v>1</v>
      </c>
      <c r="E17" s="40">
        <f t="shared" si="0"/>
        <v>1</v>
      </c>
      <c r="F17" s="40">
        <v>2</v>
      </c>
      <c r="G17" s="163">
        <v>2</v>
      </c>
    </row>
    <row r="18" spans="1:7" ht="45" x14ac:dyDescent="0.2">
      <c r="A18" s="39" t="s">
        <v>26</v>
      </c>
      <c r="B18" s="38" t="s">
        <v>21</v>
      </c>
      <c r="C18" s="40">
        <v>6</v>
      </c>
      <c r="D18" s="40">
        <v>6</v>
      </c>
      <c r="E18" s="40">
        <f t="shared" si="0"/>
        <v>0</v>
      </c>
      <c r="F18" s="40">
        <v>6</v>
      </c>
      <c r="G18" s="163">
        <v>4</v>
      </c>
    </row>
    <row r="19" spans="1:7" x14ac:dyDescent="0.2">
      <c r="A19" s="39" t="s">
        <v>27</v>
      </c>
      <c r="B19" s="38" t="s">
        <v>22</v>
      </c>
      <c r="C19" s="40">
        <v>50</v>
      </c>
      <c r="D19" s="40">
        <v>3</v>
      </c>
      <c r="E19" s="40">
        <f t="shared" si="0"/>
        <v>47</v>
      </c>
      <c r="F19" s="40">
        <v>80</v>
      </c>
      <c r="G19" s="163">
        <v>30</v>
      </c>
    </row>
    <row r="20" spans="1:7" x14ac:dyDescent="0.2">
      <c r="A20" s="39" t="s">
        <v>109</v>
      </c>
      <c r="B20" s="38" t="s">
        <v>23</v>
      </c>
      <c r="C20" s="40">
        <v>3</v>
      </c>
      <c r="D20" s="40"/>
      <c r="E20" s="40">
        <f t="shared" si="0"/>
        <v>3</v>
      </c>
      <c r="F20" s="40">
        <v>5</v>
      </c>
      <c r="G20" s="163">
        <v>3</v>
      </c>
    </row>
    <row r="21" spans="1:7" ht="45" x14ac:dyDescent="0.2">
      <c r="A21" s="39" t="s">
        <v>202</v>
      </c>
      <c r="B21" s="38" t="s">
        <v>23</v>
      </c>
      <c r="C21" s="40">
        <v>24</v>
      </c>
      <c r="D21" s="164">
        <v>-7</v>
      </c>
      <c r="E21" s="40">
        <f t="shared" si="0"/>
        <v>31</v>
      </c>
      <c r="F21" s="40">
        <v>40</v>
      </c>
      <c r="G21" s="163">
        <v>20</v>
      </c>
    </row>
    <row r="22" spans="1:7" ht="45" x14ac:dyDescent="0.2">
      <c r="A22" s="39" t="s">
        <v>76</v>
      </c>
      <c r="B22" s="38" t="s">
        <v>23</v>
      </c>
      <c r="C22" s="40"/>
      <c r="D22" s="173"/>
      <c r="E22" s="40">
        <f t="shared" si="0"/>
        <v>0</v>
      </c>
      <c r="F22" s="40">
        <v>40</v>
      </c>
      <c r="G22" s="163">
        <v>20</v>
      </c>
    </row>
    <row r="23" spans="1:7" ht="33.75" x14ac:dyDescent="0.2">
      <c r="A23" s="39" t="s">
        <v>203</v>
      </c>
      <c r="B23" s="38" t="s">
        <v>23</v>
      </c>
      <c r="C23" s="40">
        <v>70</v>
      </c>
      <c r="D23" s="40">
        <v>3</v>
      </c>
      <c r="E23" s="40">
        <f t="shared" si="0"/>
        <v>67</v>
      </c>
      <c r="F23" s="40">
        <v>70</v>
      </c>
      <c r="G23" s="163">
        <v>30</v>
      </c>
    </row>
    <row r="24" spans="1:7" ht="45" x14ac:dyDescent="0.2">
      <c r="A24" s="39" t="s">
        <v>85</v>
      </c>
      <c r="B24" s="38" t="s">
        <v>28</v>
      </c>
      <c r="C24" s="40">
        <v>96</v>
      </c>
      <c r="D24" s="40">
        <v>87</v>
      </c>
      <c r="E24" s="40">
        <f t="shared" si="0"/>
        <v>9</v>
      </c>
      <c r="F24" s="40">
        <v>100</v>
      </c>
      <c r="G24" s="163">
        <v>80</v>
      </c>
    </row>
    <row r="25" spans="1:7" ht="45" x14ac:dyDescent="0.2">
      <c r="A25" s="39" t="s">
        <v>87</v>
      </c>
      <c r="B25" s="38" t="s">
        <v>28</v>
      </c>
      <c r="C25" s="40">
        <v>10</v>
      </c>
      <c r="D25" s="164">
        <v>-22</v>
      </c>
      <c r="E25" s="40">
        <f t="shared" si="0"/>
        <v>32</v>
      </c>
      <c r="F25" s="40">
        <v>40</v>
      </c>
      <c r="G25" s="163">
        <v>50</v>
      </c>
    </row>
    <row r="26" spans="1:7" ht="22.5" x14ac:dyDescent="0.2">
      <c r="A26" s="39" t="s">
        <v>204</v>
      </c>
      <c r="B26" s="38" t="s">
        <v>110</v>
      </c>
      <c r="C26" s="40">
        <v>15</v>
      </c>
      <c r="D26" s="40">
        <v>9</v>
      </c>
      <c r="E26" s="40">
        <f t="shared" si="0"/>
        <v>6</v>
      </c>
      <c r="F26" s="40">
        <v>30</v>
      </c>
      <c r="G26" s="163">
        <v>10</v>
      </c>
    </row>
    <row r="27" spans="1:7" ht="33.75" x14ac:dyDescent="0.2">
      <c r="A27" s="39" t="s">
        <v>29</v>
      </c>
      <c r="B27" s="38" t="s">
        <v>30</v>
      </c>
      <c r="C27" s="40">
        <v>11</v>
      </c>
      <c r="D27" s="40">
        <v>4</v>
      </c>
      <c r="E27" s="40">
        <f t="shared" si="0"/>
        <v>7</v>
      </c>
      <c r="F27" s="40">
        <v>15</v>
      </c>
      <c r="G27" s="163">
        <v>8</v>
      </c>
    </row>
    <row r="28" spans="1:7" ht="33.75" x14ac:dyDescent="0.2">
      <c r="A28" s="39" t="s">
        <v>205</v>
      </c>
      <c r="B28" s="38" t="s">
        <v>114</v>
      </c>
      <c r="C28" s="40">
        <v>2</v>
      </c>
      <c r="D28" s="40">
        <v>2</v>
      </c>
      <c r="E28" s="40">
        <f t="shared" si="0"/>
        <v>0</v>
      </c>
      <c r="F28" s="40">
        <v>5</v>
      </c>
      <c r="G28" s="163">
        <v>4</v>
      </c>
    </row>
    <row r="29" spans="1:7" ht="22.5" x14ac:dyDescent="0.2">
      <c r="A29" s="39" t="s">
        <v>111</v>
      </c>
      <c r="B29" s="38" t="s">
        <v>22</v>
      </c>
      <c r="C29" s="40">
        <v>5</v>
      </c>
      <c r="D29" s="40">
        <v>3</v>
      </c>
      <c r="E29" s="40">
        <f t="shared" si="0"/>
        <v>2</v>
      </c>
      <c r="F29" s="40">
        <v>5</v>
      </c>
      <c r="G29" s="163">
        <f>D29+F29</f>
        <v>8</v>
      </c>
    </row>
    <row r="30" spans="1:7" ht="22.5" x14ac:dyDescent="0.2">
      <c r="A30" s="39" t="s">
        <v>112</v>
      </c>
      <c r="B30" s="38" t="s">
        <v>21</v>
      </c>
      <c r="C30" s="40">
        <v>5</v>
      </c>
      <c r="D30" s="40"/>
      <c r="E30" s="40">
        <f t="shared" si="0"/>
        <v>5</v>
      </c>
      <c r="F30" s="40">
        <v>5</v>
      </c>
      <c r="G30" s="163">
        <v>3</v>
      </c>
    </row>
    <row r="31" spans="1:7" ht="22.5" x14ac:dyDescent="0.2">
      <c r="A31" s="39" t="s">
        <v>31</v>
      </c>
      <c r="B31" s="38" t="s">
        <v>22</v>
      </c>
      <c r="C31" s="40">
        <v>44</v>
      </c>
      <c r="D31" s="40">
        <v>8</v>
      </c>
      <c r="E31" s="40">
        <f t="shared" si="0"/>
        <v>36</v>
      </c>
      <c r="F31" s="40">
        <v>25</v>
      </c>
      <c r="G31" s="163">
        <v>10</v>
      </c>
    </row>
    <row r="32" spans="1:7" ht="22.5" x14ac:dyDescent="0.2">
      <c r="A32" s="39" t="s">
        <v>32</v>
      </c>
      <c r="B32" s="38" t="s">
        <v>22</v>
      </c>
      <c r="C32" s="40">
        <v>5</v>
      </c>
      <c r="D32" s="40">
        <v>2</v>
      </c>
      <c r="E32" s="40">
        <f t="shared" si="0"/>
        <v>3</v>
      </c>
      <c r="F32" s="40">
        <v>5</v>
      </c>
      <c r="G32" s="163">
        <v>5</v>
      </c>
    </row>
    <row r="33" spans="1:7" ht="45" x14ac:dyDescent="0.2">
      <c r="A33" s="39" t="s">
        <v>206</v>
      </c>
      <c r="B33" s="38" t="s">
        <v>22</v>
      </c>
      <c r="C33" s="40"/>
      <c r="D33" s="173"/>
      <c r="E33" s="40">
        <f t="shared" si="0"/>
        <v>0</v>
      </c>
      <c r="F33" s="40">
        <v>2000</v>
      </c>
      <c r="G33" s="163">
        <v>1000</v>
      </c>
    </row>
    <row r="34" spans="1:7" ht="33.75" x14ac:dyDescent="0.2">
      <c r="A34" s="39" t="s">
        <v>113</v>
      </c>
      <c r="B34" s="38" t="s">
        <v>22</v>
      </c>
      <c r="C34" s="40">
        <v>200</v>
      </c>
      <c r="D34" s="164">
        <v>-50</v>
      </c>
      <c r="E34" s="40">
        <f t="shared" si="0"/>
        <v>250</v>
      </c>
      <c r="F34" s="40">
        <v>400</v>
      </c>
      <c r="G34" s="163">
        <v>200</v>
      </c>
    </row>
    <row r="35" spans="1:7" ht="33.75" x14ac:dyDescent="0.2">
      <c r="A35" s="39" t="s">
        <v>33</v>
      </c>
      <c r="B35" s="38" t="s">
        <v>22</v>
      </c>
      <c r="C35" s="40">
        <v>300</v>
      </c>
      <c r="D35" s="164">
        <v>-150</v>
      </c>
      <c r="E35" s="40">
        <f t="shared" si="0"/>
        <v>450</v>
      </c>
      <c r="F35" s="40">
        <v>400</v>
      </c>
      <c r="G35" s="163">
        <v>200</v>
      </c>
    </row>
    <row r="36" spans="1:7" ht="45" x14ac:dyDescent="0.2">
      <c r="A36" s="39" t="s">
        <v>207</v>
      </c>
      <c r="B36" s="38" t="s">
        <v>22</v>
      </c>
      <c r="C36" s="40">
        <v>600</v>
      </c>
      <c r="D36" s="40">
        <v>400</v>
      </c>
      <c r="E36" s="40">
        <f t="shared" si="0"/>
        <v>200</v>
      </c>
      <c r="F36" s="40">
        <v>1000</v>
      </c>
      <c r="G36" s="163">
        <v>800</v>
      </c>
    </row>
    <row r="37" spans="1:7" ht="33.75" x14ac:dyDescent="0.2">
      <c r="A37" s="39" t="s">
        <v>208</v>
      </c>
      <c r="B37" s="38" t="s">
        <v>22</v>
      </c>
      <c r="C37" s="40">
        <v>11</v>
      </c>
      <c r="D37" s="164">
        <v>-1</v>
      </c>
      <c r="E37" s="40">
        <f t="shared" si="0"/>
        <v>12</v>
      </c>
      <c r="F37" s="40">
        <v>5</v>
      </c>
      <c r="G37" s="163">
        <v>2</v>
      </c>
    </row>
    <row r="38" spans="1:7" ht="22.5" x14ac:dyDescent="0.2">
      <c r="A38" s="39" t="s">
        <v>209</v>
      </c>
      <c r="B38" s="38" t="s">
        <v>114</v>
      </c>
      <c r="C38" s="40">
        <v>1</v>
      </c>
      <c r="D38" s="40">
        <v>1</v>
      </c>
      <c r="E38" s="40">
        <f t="shared" si="0"/>
        <v>0</v>
      </c>
      <c r="F38" s="40">
        <v>2</v>
      </c>
      <c r="G38" s="163">
        <v>1</v>
      </c>
    </row>
    <row r="39" spans="1:7" ht="45" x14ac:dyDescent="0.2">
      <c r="A39" s="39" t="s">
        <v>210</v>
      </c>
      <c r="B39" s="38" t="s">
        <v>22</v>
      </c>
      <c r="C39" s="40">
        <v>2</v>
      </c>
      <c r="D39" s="40"/>
      <c r="E39" s="40">
        <f t="shared" si="0"/>
        <v>2</v>
      </c>
      <c r="F39" s="40">
        <v>3</v>
      </c>
      <c r="G39" s="163">
        <f>D39+F39</f>
        <v>3</v>
      </c>
    </row>
    <row r="40" spans="1:7" ht="57" thickBot="1" x14ac:dyDescent="0.25">
      <c r="A40" s="153" t="s">
        <v>156</v>
      </c>
      <c r="B40" s="174" t="s">
        <v>22</v>
      </c>
      <c r="C40" s="151">
        <v>2</v>
      </c>
      <c r="D40" s="151"/>
      <c r="E40" s="151">
        <f t="shared" si="0"/>
        <v>2</v>
      </c>
      <c r="F40" s="151">
        <v>2</v>
      </c>
      <c r="G40" s="175">
        <f>D40+F40</f>
        <v>2</v>
      </c>
    </row>
    <row r="41" spans="1:7" ht="14.25" thickTop="1" thickBot="1" x14ac:dyDescent="0.25">
      <c r="A41" s="399"/>
      <c r="B41" s="399"/>
      <c r="C41" s="399"/>
      <c r="D41" s="399"/>
      <c r="E41" s="399"/>
      <c r="F41" s="399"/>
      <c r="G41" s="400"/>
    </row>
    <row r="42" spans="1:7" ht="13.5" thickTop="1" x14ac:dyDescent="0.2"/>
  </sheetData>
  <mergeCells count="8">
    <mergeCell ref="F1:F2"/>
    <mergeCell ref="G1:G2"/>
    <mergeCell ref="A41:G41"/>
    <mergeCell ref="A1:A2"/>
    <mergeCell ref="B1:B2"/>
    <mergeCell ref="C1:C2"/>
    <mergeCell ref="D1:D2"/>
    <mergeCell ref="E1:E2"/>
  </mergeCells>
  <phoneticPr fontId="0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CONSOLIDADO</vt:lpstr>
      <vt:lpstr>SERVICIOS PERSONALES</vt:lpstr>
      <vt:lpstr>SERVICIOS ÁEREOS y viaticos </vt:lpstr>
      <vt:lpstr>MAQ ESP IMPRESORAS-COPIADORAS</vt:lpstr>
      <vt:lpstr>HARDWARE,SOFTWARE Y ACCESORIOS</vt:lpstr>
      <vt:lpstr>PUBLICACIONES</vt:lpstr>
      <vt:lpstr>ACCESORIOS OFICINA</vt:lpstr>
      <vt:lpstr>MUEBLES DE OFICINA</vt:lpstr>
      <vt:lpstr>LIBROS MAPAS, OTRAS PUBLICACION</vt:lpstr>
      <vt:lpstr>SUMINISTROS DE OFICINA</vt:lpstr>
      <vt:lpstr>APARATOS Y ACCESORIOS OFICINA</vt:lpstr>
      <vt:lpstr>JUNTAS DE DEPORTES</vt:lpstr>
      <vt:lpstr>Hoja1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2011-08-18T22:20:05Z</cp:lastPrinted>
  <dcterms:created xsi:type="dcterms:W3CDTF">2006-02-23T15:23:00Z</dcterms:created>
  <dcterms:modified xsi:type="dcterms:W3CDTF">2012-08-06T13:30:55Z</dcterms:modified>
</cp:coreProperties>
</file>