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6.xml" ContentType="application/vnd.openxmlformats-officedocument.spreadsheetml.comments+xml"/>
  <Override PartName="/xl/drawings/drawing9.xml" ContentType="application/vnd.openxmlformats-officedocument.drawing+xml"/>
  <Override PartName="/xl/comments7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8700" tabRatio="596"/>
  </bookViews>
  <sheets>
    <sheet name="CONSOLIDADO" sheetId="2" r:id="rId1"/>
    <sheet name="MANTENIMIENTO Y REPARACIÓN" sheetId="6" r:id="rId2"/>
    <sheet name="SERVICIOS PERSONALES" sheetId="20" r:id="rId3"/>
    <sheet name="SERVICIOS ÁEREOS" sheetId="7" r:id="rId4"/>
    <sheet name="PUBLICACIONES" sheetId="19" r:id="rId5"/>
    <sheet name="EQUIPOS TERM. COMUNICACIÓN" sheetId="10" r:id="rId6"/>
    <sheet name="HARDWARE,SOFTWARE Y ACCESORIOS" sheetId="8" r:id="rId7"/>
    <sheet name="MUEBLES DE OFICINA" sheetId="9" r:id="rId8"/>
    <sheet name="ACCESORIOS DE OFICINA " sheetId="18" r:id="rId9"/>
    <sheet name="SUMINISTROS DE OFICINA" sheetId="5" r:id="rId10"/>
    <sheet name="APARATOS Y ACCESORIOS OFICINA" sheetId="12" r:id="rId11"/>
  </sheets>
  <definedNames>
    <definedName name="_xlnm._FilterDatabase" localSheetId="10" hidden="1">'APARATOS Y ACCESORIOS OFICINA'!$C$8:$M$23</definedName>
    <definedName name="_xlnm.Print_Titles" localSheetId="2">'SERVICIOS PERSONALES'!$1:$8</definedName>
    <definedName name="_xlnm.Print_Titles" localSheetId="9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J9" i="18" l="1"/>
  <c r="J12" i="20"/>
  <c r="L24" i="12"/>
  <c r="G17" i="2"/>
  <c r="I9" i="9"/>
  <c r="E8" i="2"/>
  <c r="F8" i="2"/>
  <c r="E9" i="2"/>
  <c r="F9" i="2"/>
  <c r="E10" i="2"/>
  <c r="E11" i="2"/>
  <c r="F10" i="2"/>
  <c r="F11" i="2"/>
  <c r="E12" i="2"/>
  <c r="F12" i="2"/>
  <c r="E13" i="2"/>
  <c r="F13" i="2"/>
  <c r="E14" i="2"/>
  <c r="F14" i="2"/>
  <c r="E15" i="2"/>
  <c r="F15" i="2"/>
  <c r="H17" i="2"/>
  <c r="N12" i="5"/>
  <c r="N13" i="5"/>
  <c r="N65" i="5"/>
  <c r="H16" i="2"/>
  <c r="N14" i="5"/>
  <c r="H11" i="2"/>
  <c r="J9" i="20"/>
  <c r="J13" i="20"/>
  <c r="H9" i="2"/>
  <c r="N61" i="5"/>
  <c r="L22" i="5"/>
  <c r="L17" i="5"/>
  <c r="L16" i="5"/>
  <c r="L65" i="5"/>
  <c r="G16" i="2"/>
  <c r="L15" i="5"/>
  <c r="I13" i="20"/>
  <c r="G9" i="2"/>
  <c r="I10" i="19"/>
  <c r="H10" i="19"/>
  <c r="G11" i="2"/>
  <c r="J10" i="19"/>
  <c r="I11" i="18"/>
  <c r="H11" i="18"/>
  <c r="G15" i="2"/>
  <c r="J10" i="18"/>
  <c r="J11" i="18"/>
  <c r="H15" i="2"/>
  <c r="H12" i="9"/>
  <c r="G14" i="2"/>
  <c r="H10" i="8"/>
  <c r="G13" i="2"/>
  <c r="I10" i="10"/>
  <c r="H12" i="2"/>
  <c r="N51" i="5"/>
  <c r="K14" i="12"/>
  <c r="I14" i="12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2" i="5"/>
  <c r="N53" i="5"/>
  <c r="N54" i="5"/>
  <c r="N55" i="5"/>
  <c r="N56" i="5"/>
  <c r="N57" i="5"/>
  <c r="N58" i="5"/>
  <c r="N59" i="5"/>
  <c r="N60" i="5"/>
  <c r="N62" i="5"/>
  <c r="N63" i="5"/>
  <c r="N64" i="5"/>
  <c r="K9" i="12"/>
  <c r="I9" i="12"/>
  <c r="I10" i="8"/>
  <c r="H13" i="2"/>
  <c r="J10" i="8"/>
  <c r="H10" i="10"/>
  <c r="G12" i="2"/>
  <c r="K29" i="5"/>
  <c r="I29" i="5"/>
  <c r="I41" i="5"/>
  <c r="K64" i="5"/>
  <c r="I64" i="5"/>
  <c r="K25" i="5"/>
  <c r="I25" i="5"/>
  <c r="K24" i="5"/>
  <c r="I24" i="5"/>
  <c r="K22" i="5"/>
  <c r="I22" i="5"/>
  <c r="K23" i="5"/>
  <c r="I23" i="5"/>
  <c r="K19" i="5"/>
  <c r="I19" i="5"/>
  <c r="K15" i="5"/>
  <c r="I15" i="5"/>
  <c r="H10" i="7"/>
  <c r="G10" i="2"/>
  <c r="I9" i="7"/>
  <c r="I10" i="7"/>
  <c r="H10" i="2"/>
  <c r="K63" i="5"/>
  <c r="I63" i="5"/>
  <c r="G24" i="12"/>
  <c r="K23" i="12"/>
  <c r="I23" i="12"/>
  <c r="K21" i="12"/>
  <c r="I21" i="12"/>
  <c r="K18" i="12"/>
  <c r="I18" i="12"/>
  <c r="K12" i="12"/>
  <c r="I12" i="12"/>
  <c r="K11" i="12"/>
  <c r="I11" i="12"/>
  <c r="K10" i="12"/>
  <c r="I10" i="12"/>
  <c r="G65" i="5"/>
  <c r="K16" i="5"/>
  <c r="I16" i="5"/>
  <c r="K33" i="5"/>
  <c r="I33" i="5"/>
  <c r="I12" i="9"/>
  <c r="H14" i="2"/>
  <c r="I10" i="6"/>
  <c r="H8" i="2"/>
  <c r="H10" i="6"/>
  <c r="G8" i="2"/>
  <c r="K59" i="5"/>
  <c r="I59" i="5"/>
  <c r="K57" i="5"/>
  <c r="I57" i="5"/>
  <c r="K54" i="5"/>
  <c r="I54" i="5"/>
  <c r="K49" i="5"/>
  <c r="I49" i="5"/>
  <c r="K47" i="5"/>
  <c r="I47" i="5"/>
  <c r="K46" i="5"/>
  <c r="I46" i="5"/>
  <c r="K45" i="5"/>
  <c r="I45" i="5"/>
  <c r="K44" i="5"/>
  <c r="I44" i="5"/>
  <c r="K43" i="5"/>
  <c r="I43" i="5"/>
  <c r="I42" i="5"/>
  <c r="K37" i="5"/>
  <c r="I37" i="5"/>
  <c r="K36" i="5"/>
  <c r="I36" i="5"/>
  <c r="K34" i="5"/>
  <c r="I34" i="5"/>
  <c r="K32" i="5"/>
  <c r="I32" i="5"/>
  <c r="K31" i="5"/>
  <c r="I31" i="5"/>
  <c r="K30" i="5"/>
  <c r="I30" i="5"/>
  <c r="K26" i="5"/>
  <c r="I26" i="5"/>
  <c r="K21" i="5"/>
  <c r="I21" i="5"/>
  <c r="K20" i="5"/>
  <c r="I20" i="5"/>
  <c r="K18" i="5"/>
  <c r="I18" i="5"/>
  <c r="I17" i="5"/>
  <c r="H19" i="2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H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7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<sst xmlns="http://schemas.openxmlformats.org/spreadsheetml/2006/main" count="632" uniqueCount="327">
  <si>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</si>
  <si>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</si>
  <si>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</si>
  <si>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</si>
  <si>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</si>
  <si>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</si>
  <si>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</si>
  <si>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</si>
  <si>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</si>
  <si>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</si>
  <si>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</si>
  <si>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</si>
  <si>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</si>
  <si>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</si>
  <si>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</si>
  <si>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</si>
  <si>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</si>
  <si>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</si>
  <si>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VIATÍCOS Y GASTOS DE VIAJE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</si>
  <si>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</si>
  <si>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</si>
  <si>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</si>
  <si>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</si>
  <si>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</si>
  <si>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</si>
  <si>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</si>
  <si>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</si>
  <si>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</si>
  <si>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</si>
  <si>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</si>
  <si>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</si>
  <si>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</si>
  <si>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</si>
  <si>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</si>
  <si>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LIBRETA AMARILLA TAMAÑO CARTA</t>
  </si>
  <si>
    <t>RESMA</t>
  </si>
  <si>
    <t>PEGANTE EN BARRA (PEGASTIC)</t>
  </si>
  <si>
    <t>BARRA</t>
  </si>
  <si>
    <t>PAR</t>
  </si>
  <si>
    <t>RESALTADORES SURTIDOS</t>
  </si>
  <si>
    <t>SACAGANCHOS</t>
  </si>
  <si>
    <t>SOBRES MANILA OFICIO</t>
  </si>
  <si>
    <t>TAJALAPIZ METALICO</t>
  </si>
  <si>
    <t>1.47.1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</si>
  <si>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</si>
  <si>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</si>
  <si>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</si>
  <si>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</si>
  <si>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</si>
  <si>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</si>
  <si>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</si>
  <si>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</si>
  <si>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</si>
  <si>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FUNCIONAMIENTO 204400001521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</si>
  <si>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</si>
  <si>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</si>
  <si>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</si>
  <si>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</si>
  <si>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</si>
  <si>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</si>
  <si>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 xml:space="preserve"> FUNCIONAMIENTO 204000011221</t>
  </si>
  <si>
    <t>1.36.1.2</t>
  </si>
  <si>
    <t>EQUIPOS TERMINALES DE COMUNICACIONES FIJAS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</si>
  <si>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</si>
  <si>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 xml:space="preserve">Comprende aquellos elementos de oficina tales como muebles, sillas, escritorios, mesas, modulos de archivo, entre otros . 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</si>
  <si>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</si>
  <si>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</si>
  <si>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</si>
  <si>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</si>
  <si>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</si>
  <si>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</si>
  <si>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</si>
  <si>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</si>
  <si>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</si>
  <si>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</si>
  <si>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</si>
  <si>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</si>
  <si>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</si>
  <si>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</si>
  <si>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</si>
  <si>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</si>
  <si>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</si>
  <si>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</si>
  <si>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</si>
  <si>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</si>
  <si>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</si>
  <si>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</si>
  <si>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</si>
  <si>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</si>
  <si>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</si>
  <si>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</si>
  <si>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</si>
  <si>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</si>
  <si>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</si>
  <si>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</si>
  <si>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</si>
  <si>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</si>
  <si>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</si>
  <si>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</si>
  <si>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</si>
  <si>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</si>
  <si>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</si>
  <si>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</si>
  <si>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</si>
  <si>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</si>
  <si>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</si>
  <si>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</si>
  <si>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</si>
  <si>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</si>
  <si>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</si>
  <si>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</si>
  <si>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</si>
  <si>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</si>
  <si>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</si>
  <si>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</si>
  <si>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</si>
  <si>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</si>
  <si>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</si>
  <si>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</si>
  <si>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</si>
  <si>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</si>
  <si>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</si>
  <si>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</si>
  <si>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</si>
  <si>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</si>
  <si>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</si>
  <si>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</si>
  <si>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</si>
  <si>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</si>
  <si>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</si>
  <si>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</si>
  <si>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</si>
  <si>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</si>
  <si>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</si>
  <si>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</si>
  <si>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</si>
  <si>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</si>
  <si>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</si>
  <si>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</si>
  <si>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</si>
  <si>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</si>
  <si>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</si>
  <si>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</si>
  <si>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</si>
  <si>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</si>
  <si>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UNIDAD DE MEDIDA</t>
  </si>
  <si>
    <t>SUMINISTROS Y APARATOS DE OFICINA/FORMAS Y SOBRES</t>
  </si>
  <si>
    <t>ALMOHADILLA PARA SELLOS</t>
  </si>
  <si>
    <t>BANDAS DE CAUCHO</t>
  </si>
  <si>
    <t>BLOCK CUADRICULADO 80 HOJAS</t>
  </si>
  <si>
    <t>HUMEDECEDOR PARA DEDOS</t>
  </si>
  <si>
    <t>LIBRO 400 FOLIOS PASTA DURA TRES COLUMNAS</t>
  </si>
  <si>
    <t>MARCADOR PARA ACETATO</t>
  </si>
  <si>
    <t>MINAS 0.5</t>
  </si>
  <si>
    <t>ROLLO</t>
  </si>
  <si>
    <t>PERFORADORA 2 HUECOS</t>
  </si>
  <si>
    <t>PERFORADORA 3 HUECOS</t>
  </si>
  <si>
    <t>PERFORADORA INDUSTRIAL 2 HUECOS</t>
  </si>
  <si>
    <t>PLASTILINA LIMPIA TIPOS</t>
  </si>
  <si>
    <t>REGLA PLASTICA DE 30 CMS</t>
  </si>
  <si>
    <t>SELLO BASE MADERA FACSIMIL</t>
  </si>
  <si>
    <t>SOBRES MANILA CARTA</t>
  </si>
  <si>
    <t>TARJETERO</t>
  </si>
  <si>
    <t>FRASCO</t>
  </si>
  <si>
    <t xml:space="preserve">Suministro de tiquetes áereos en rutas nacionales </t>
  </si>
  <si>
    <t>DISCO COMPACTO/CD - RW</t>
  </si>
  <si>
    <t>DVD/R</t>
  </si>
  <si>
    <t>DVD/RW</t>
  </si>
  <si>
    <t>CORRECTOR LIQUIDO LÁPIZ</t>
  </si>
  <si>
    <t>INDICE SEPARADORES AZ</t>
  </si>
  <si>
    <t>SELLO AUTOMÁTICO</t>
  </si>
  <si>
    <t>TINTA NEGRA PARA SELLOS</t>
  </si>
  <si>
    <t>MEMORIA USB 2 GB</t>
  </si>
  <si>
    <t>Teléfono  digital con identificador</t>
  </si>
  <si>
    <t>MEDIA ARITMETICA/PRECIO INDICATIVO</t>
  </si>
  <si>
    <t>1.48.1.14</t>
  </si>
  <si>
    <t>Silla  ejecutiva sin brazos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</si>
  <si>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</si>
  <si>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</si>
  <si>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</si>
  <si>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</si>
  <si>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</si>
  <si>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</si>
  <si>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</si>
  <si>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</si>
  <si>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INVERSIÓN Y FUNCIONAMIENTO</t>
  </si>
  <si>
    <t>Este servicio serán contratados por la Coordinación de Apoyo Tecnológico, ver anexo.</t>
  </si>
  <si>
    <t>el suministro de estos elementos serán contratados por la Coordinación de Apoyo Tecnológico, ver anexo.</t>
  </si>
  <si>
    <t>El suministro de estos elementos serán contratados por la Coordinación Administrativa.</t>
  </si>
  <si>
    <t>1.52.2.28</t>
  </si>
  <si>
    <t>Sello</t>
  </si>
  <si>
    <t>1.48.1.25.1</t>
  </si>
  <si>
    <t xml:space="preserve">Tarjetero tipo fundas, en carton de alta densidad, de dimensiones menores a 0,10 x 0,06 x 0,025 m, de 0-15 separaciones, de 0-150 tarjetas de capacidad. </t>
  </si>
  <si>
    <t>1.52.2.2.58</t>
  </si>
  <si>
    <t>MEDÍA ARITMÉTICA/PRECIO INDICATIVO</t>
  </si>
  <si>
    <t xml:space="preserve">Almohadilla para sello, de forma rectangular, dimensiones mayor a 70 x 100 y menor o igual a 100 x 150 mm, y material de la carcasa en plastico. </t>
  </si>
  <si>
    <t>1.52.1.11.59</t>
  </si>
  <si>
    <t xml:space="preserve">Banda elastica en caucho, referencia 22, por 25 g . </t>
  </si>
  <si>
    <t>1.52.1.8.19</t>
  </si>
  <si>
    <t xml:space="preserve">Block de papel amarillo, cuadriculado, carta, 80 hojas. </t>
  </si>
  <si>
    <t>1.52.1.17.29</t>
  </si>
  <si>
    <t xml:space="preserve">Borrador para tinta, tipo tamaño lapiz con escobilla, por 1 und. </t>
  </si>
  <si>
    <t xml:space="preserve">BORRADOR PARA TINTA ESCOBILLA </t>
  </si>
  <si>
    <t>1.52.1.72.16</t>
  </si>
  <si>
    <t xml:space="preserve">Disco compacto regravable, de 700 Mb 80 min, por 1 und. </t>
  </si>
  <si>
    <t>1.52.1.72</t>
  </si>
  <si>
    <t>Disco compacto</t>
  </si>
  <si>
    <t>1.32.10.8.17</t>
  </si>
  <si>
    <t>CINTA DE ENMASCARAR 48mmx40m</t>
  </si>
  <si>
    <t>cinta de enmascarar, multipropositos, dimensiones (48mmx40m), nacional</t>
  </si>
  <si>
    <t>CINTAS ADHESIVAS INDUSTRIALES</t>
  </si>
  <si>
    <t>1.52.1.35</t>
  </si>
  <si>
    <t>Corrector</t>
  </si>
  <si>
    <t>1.52.2.15.31</t>
  </si>
  <si>
    <t xml:space="preserve">Humedecedor en crema, de forma redonda, con diametro mayor a 40 y menor o igual a 60 mm , y material de la carcasa en plastico. </t>
  </si>
  <si>
    <t>Guias separadoras</t>
  </si>
  <si>
    <t>1.52.1.53</t>
  </si>
  <si>
    <t>Libros de oficina</t>
  </si>
  <si>
    <t>1.52.1.41.77</t>
  </si>
  <si>
    <t xml:space="preserve">Marcador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</si>
  <si>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</si>
  <si>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</si>
  <si>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</si>
  <si>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>1.52.1.44.10</t>
  </si>
  <si>
    <t xml:space="preserve">Mina para portaminas, con diametro de escritura aproximado de 0,5 mm, con tonalidad de escritura 2H, por 12 und. </t>
  </si>
  <si>
    <t>1.52.2.22.56</t>
  </si>
  <si>
    <t xml:space="preserve">Perforadora de tamaño mayor a 10 y menor o igual a 30 cm, 4 ajustable a 3 perforaciones, capacidad de hojas a perforar mayor a 35 y menor o igual a 45, con trampilla para vaciar los confetis, con sistema de bloqueo. 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</si>
  <si>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</si>
  <si>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</si>
  <si>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1.52.2.22.57</t>
  </si>
  <si>
    <t xml:space="preserve">Perforadora de tamaño mayor a 10 y menor o igual a 30 cm, 2 perforaciones, capacidad de hojas a perforar mayor a 45, con trampilla para vaciar los confetis, con sistema de bloqueo . </t>
  </si>
  <si>
    <t>PILA ALCALINA TRIPLE AAA</t>
  </si>
  <si>
    <t>1.39.9.2.8</t>
  </si>
  <si>
    <t xml:space="preserve">Pilas alkalinas, de tamaño AAA, con voltaje de 1.5 V y presentacion tipo blister de 2 unidades </t>
  </si>
  <si>
    <t>1.52.1.61.338</t>
  </si>
  <si>
    <t xml:space="preserve">Plastilina en bloque, uso limpiatipos, presentacion en caja de 2 unidades y peso menor o igual a 50 g, con tonalidad monocolor. </t>
  </si>
  <si>
    <t>1.52.1.79.146</t>
  </si>
  <si>
    <t xml:space="preserve">Guia para trazo tipo regla, en acrilico transparente, borde biselado, unidad milimetrada doble graduacion, de 30 cm, por 1 und. </t>
  </si>
  <si>
    <t>1.52.1.83</t>
  </si>
  <si>
    <t>Rotulo adhesivo en papel bond</t>
  </si>
  <si>
    <t>ROTULOS ADHESIVOS TAMAÑO CARTA 215.9 X 279.4 MM 
400 UNIDADES</t>
  </si>
  <si>
    <t>1.52.1.111.3</t>
  </si>
  <si>
    <t xml:space="preserve">Label para CD en blanco en material bond para rotulo. </t>
  </si>
  <si>
    <t>ROTULOS (LABELS) PARA CD</t>
  </si>
  <si>
    <t>1.52.1.70.229</t>
  </si>
  <si>
    <t xml:space="preserve">Tinta para almohadilla, de color negro, y presentacion de 28 - 30 cm3 </t>
  </si>
  <si>
    <t>1.52.1.75.</t>
  </si>
  <si>
    <t xml:space="preserve">Toner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</si>
  <si>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</si>
  <si>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</si>
  <si>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</si>
  <si>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</si>
  <si>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1.52.1.46</t>
  </si>
  <si>
    <t>TONER H.P 92298A LASER JET 5M</t>
  </si>
  <si>
    <t>1.32.10.6.1</t>
  </si>
  <si>
    <t>CINTA PEGANTE PARA DISPENSADOR  12 X 40</t>
  </si>
  <si>
    <t>Cinta de facil corte, polipropileno, dimensiones (12mmx40m),</t>
  </si>
  <si>
    <t>1.52.2.20</t>
  </si>
  <si>
    <t>NUMERADOR</t>
  </si>
  <si>
    <t>Numerador de entintado manual</t>
  </si>
  <si>
    <t>1.52.1.81.113</t>
  </si>
  <si>
    <t>PAPEL PARA FAX 30MTS</t>
  </si>
  <si>
    <t xml:space="preserve">Rollo de papel para fax, en papel termico, sin impresion, de 21 cm de ancho y 30 m de largo, por 1 und. </t>
  </si>
  <si>
    <t>PILA ALCALINA DOBLE AA</t>
  </si>
  <si>
    <t xml:space="preserve">Pilas alkalinas, de tamaño AA, con voltaje de 1.5 V y presentacion tipo blister de 2 unidades </t>
  </si>
  <si>
    <t>BIEN</t>
  </si>
  <si>
    <t>CONTRATACIÓN</t>
  </si>
  <si>
    <t>Mantenimiento preventivo y correctivo de equipos de computo e impresoras.</t>
  </si>
  <si>
    <t>INVERSIÓN 
FUNCIONAMIENTO</t>
  </si>
  <si>
    <t>Computador</t>
  </si>
  <si>
    <t>Escritorios modulares tres cajones</t>
  </si>
  <si>
    <t>MEDIA ARITMETICA/
PRECIO INDICATIVO</t>
  </si>
  <si>
    <t>1.48.3.1.228</t>
  </si>
  <si>
    <t>MUEBLES/ACCESORIOS</t>
  </si>
  <si>
    <t>PAPELERA PARA PISO (BASURERA)</t>
  </si>
  <si>
    <t xml:space="preserve">Basurera en madera, sin tapa, de dimensiones mayores o iguales a 0.30 x 0.10 x 0.20 y menores o iguales a 0.399 x 0.70 x 0.90 m </t>
  </si>
  <si>
    <t>1.48.3.3</t>
  </si>
  <si>
    <t>CAJONERA</t>
  </si>
  <si>
    <t>Cajonera móvil para almacenamiento con rodachinas y contrapeso para evitar el desequilibrio al ser extendidos sus cajones.</t>
  </si>
  <si>
    <t>2.10.17</t>
  </si>
  <si>
    <t xml:space="preserve">SERVICIOS DE PROCESAMIENTO DE INFORMACIÓN/
SERVICIOS AUTOMATIZADOS DE NOTICIAS </t>
  </si>
  <si>
    <t>Servicios automatizados de noticias, servicios de datos u otros servicios de informacion, compra de datos (el equivalente electronico de libros, periodicos, publicaciones periodicas, etc).</t>
  </si>
  <si>
    <t>SERVICIOS DE PUBLICACIÓN DE LOS AVISOS DE CONVOCATORIAS PÚBLICAS, AVISOS EMPLAZATORIOS, EDICTOS Y NOTIFICACIONES</t>
  </si>
  <si>
    <t>INVERSIÓN 
731070813210</t>
  </si>
  <si>
    <t>Este servicio será contratado entre las oficinas de IVC, Grupo Contratación y Secretaria General.</t>
  </si>
  <si>
    <t xml:space="preserve">INVERSIÓN 
</t>
  </si>
  <si>
    <t xml:space="preserve">CONTRATACIÓN </t>
  </si>
  <si>
    <t>INVERSIÓN
FUNCIONAMIENTO</t>
  </si>
  <si>
    <t xml:space="preserve">Teléfono digital </t>
  </si>
  <si>
    <t>Computador procesador: core 2 duo: memoria 1 giga; pantalla 17" lcd; unidad: dvd/rw; window xp o vista ; disco duro 200 gigas teclado y mouse</t>
  </si>
  <si>
    <t>MUEBLES DE OFICINA/ACCESORIOS DE OFICINA</t>
  </si>
  <si>
    <t>Papelera para piso y cajonera</t>
  </si>
  <si>
    <t>1.48.3</t>
  </si>
  <si>
    <t xml:space="preserve">Sillas ejecutivas y escritorios </t>
  </si>
  <si>
    <t>Servicios de publicación de los avisos de convocatorias públicas, avisos emplazatorios, edictos y notificaciones</t>
  </si>
  <si>
    <t>PERFIL</t>
  </si>
  <si>
    <t>2.31.16</t>
  </si>
  <si>
    <t>SERVICIOS PERSONALES</t>
  </si>
  <si>
    <t xml:space="preserve">Prestación de servicios profesionales </t>
  </si>
  <si>
    <t xml:space="preserve">Servicios de apoyo administrativo, funcionamiento y gerencial. </t>
  </si>
  <si>
    <t xml:space="preserve">Servicio de apoyo administrativo </t>
  </si>
  <si>
    <t>TECNICO</t>
  </si>
  <si>
    <t>Prestación de servicios profesionales</t>
  </si>
  <si>
    <t>INVERSIÓN 
310-708-135</t>
  </si>
  <si>
    <t>Realizar actividaes tendientes al cumplimiento de los objetivos institucionales de COLDEPORTES, en lo referente la contratacion.</t>
  </si>
  <si>
    <t>Realizar actividaes tendientes al cumplimiento de los objetivos institucionales de COLDEPORTES, en lo referente la contratacion y seguimiento contratos.</t>
  </si>
  <si>
    <t>1.39.9.2.3</t>
  </si>
  <si>
    <t>2.32.1</t>
  </si>
  <si>
    <t>1.52.1.13.38</t>
  </si>
  <si>
    <t>BANDERITAS FLAGS LANGUETTES</t>
  </si>
  <si>
    <t>Banderita mayor a ? y menor o igual a 1 in, sin iconos impresos, en presentacion por paquete de 60 unidades .</t>
  </si>
  <si>
    <t>PC 2012 DEFINITIVO</t>
  </si>
  <si>
    <t>TONER H.P.2727nf</t>
  </si>
  <si>
    <t xml:space="preserve">TONER H.P. laser 1000 </t>
  </si>
  <si>
    <t>TONER XEROX 3121</t>
  </si>
  <si>
    <t>computador procesador: core 2 duo: memoria 2 giga; pantalla 17" lcd; unidad: dvd/rw; window xp, vista, 7 o superior; disco duro 200 gigas teclado y mouse</t>
  </si>
  <si>
    <t>BRINDAR EN LOS PROCESOS DE CONTRATACIÓN  DEL INSTITUTO, TALES COMO: MANEJOS DE SISTEMAS DE INFORMACIÓN, ARCHIVO Y ASISTENCIA EN LOS PROCEDIMIENTOS DEL AREA DE CONTRATACIÓN</t>
  </si>
  <si>
    <t xml:space="preserve">PRESTACIÓN DE SERVICIOS PROFESIONALES CON EL FIN DE SERVIR DE APOYO EN LOS TRÁMITES Y PROCEDIMIENTOS DE CONTRATACIÓN EN COLDEPORTES EN GENERAL. </t>
  </si>
  <si>
    <t>PRESTACIÓN DE SERVICIOS PROFESIONALES PARA EJECUTAR  LOS PROYECTOS DE INVERSIÓN DIRIGIDOS A LOS DIFERENTES ÓRGANOS Y ENTES QUE HACEN PARTE DEL SISTEMA NACIONAL DEL DEPORTE,  ESPECIALMENTE  EN  LO ATINENTE  AL TRÁMITE DE LIQUIDACIÓN DE CONTRATOS Y CONVENIOS</t>
  </si>
  <si>
    <t>1.48.1.1</t>
  </si>
  <si>
    <t xml:space="preserve">ARCHIVADOR </t>
  </si>
  <si>
    <t xml:space="preserve">Suministro e instalación de un archivador rodante con desplazamiento manual en lamina Cold Rolled </t>
  </si>
  <si>
    <t>INVERSIÓN</t>
  </si>
  <si>
    <t>ABOGADO</t>
  </si>
  <si>
    <t>PRESTACIÓN DE SERVICIOS PROFESIONALES CON EL FIN DE SERVIR DE APOYO EN LOS TRÁMITES QUE DEBE REALIZAR COLDEPORTES FRENTE AL MANEJO E INGRESO DE DATOS A LOS DISTINTOS SISTEMAS DE INFORMACIÓN DE SU ACTIVIDAD CONTRACTUAL, ASÍ COMO EN LOS TRÁMITES Y PROCEDIMIENTOS DE CONTRATACIÓN NECESARIOS PARA EJECUTAR LOS PROYECTOS DE INVERSIÓN DIRIGIDOS A LOS DIFERENTES ÓRGANOS Y ENTES QUE HACEN PARTE DEL SISTEMA NACIONAL DEL DEPORTE</t>
  </si>
  <si>
    <t>ADMINISTRADOR DE EMPRESAS</t>
  </si>
  <si>
    <r>
      <t xml:space="preserve"> Titulo en Derecho    ABOGADOsolicitud </t>
    </r>
    <r>
      <rPr>
        <b/>
        <sz val="8"/>
        <color indexed="10"/>
        <rFont val="Arial"/>
        <family val="2"/>
      </rPr>
      <t xml:space="preserve">memorando marzo 21/2012, expedicion certificacion Marzo 21/2012 </t>
    </r>
    <r>
      <rPr>
        <b/>
        <u/>
        <sz val="8"/>
        <color indexed="10"/>
        <rFont val="Arial"/>
        <family val="2"/>
      </rPr>
      <t>(2) 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</si>
</sst>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\ #,##0.00_);\(&quot;$&quot;\ #,##0.00\)"/>
    <numFmt numFmtId="166" formatCode="&quot;$&quot;\ #,##0.00"/>
    <numFmt numFmtId="172" formatCode="&quot;$&quot;\ #,##0"/>
    <numFmt numFmtId="173" formatCode="&quot;$&quot;\ #,##0;[Red]&quot;$&quot;\ #,##0"/>
  </numFmts>
  <fonts count="29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sz val="8"/>
      <name val="Tahoma"/>
      <family val="2"/>
    </font>
    <font>
      <b/>
      <sz val="8"/>
      <color indexed="10"/>
      <name val="Arial"/>
      <family val="2"/>
    </font>
    <font>
      <b/>
      <u/>
      <sz val="8"/>
      <color indexed="10"/>
      <name val="Arial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371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0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2" fillId="4" borderId="13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3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19" fillId="0" borderId="14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9" fillId="5" borderId="17" xfId="0" applyFont="1" applyFill="1" applyBorder="1" applyAlignment="1">
      <alignment vertical="center"/>
    </xf>
    <xf numFmtId="0" fontId="9" fillId="5" borderId="18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/>
    </xf>
    <xf numFmtId="0" fontId="19" fillId="0" borderId="22" xfId="0" applyFont="1" applyFill="1" applyBorder="1" applyAlignment="1">
      <alignment vertical="center" wrapText="1"/>
    </xf>
    <xf numFmtId="166" fontId="0" fillId="0" borderId="23" xfId="0" applyNumberFormat="1" applyFill="1" applyBorder="1" applyAlignment="1">
      <alignment vertical="center"/>
    </xf>
    <xf numFmtId="166" fontId="0" fillId="0" borderId="24" xfId="0" applyNumberFormat="1" applyFill="1" applyBorder="1" applyAlignment="1">
      <alignment vertical="center"/>
    </xf>
    <xf numFmtId="166" fontId="0" fillId="0" borderId="24" xfId="0" applyNumberFormat="1" applyBorder="1" applyAlignment="1">
      <alignment vertical="center"/>
    </xf>
    <xf numFmtId="0" fontId="21" fillId="0" borderId="13" xfId="0" applyFont="1" applyFill="1" applyBorder="1" applyAlignment="1">
      <alignment horizontal="center" vertical="center"/>
    </xf>
    <xf numFmtId="0" fontId="21" fillId="0" borderId="13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vertical="center" wrapText="1"/>
    </xf>
    <xf numFmtId="0" fontId="17" fillId="5" borderId="11" xfId="0" applyFont="1" applyFill="1" applyBorder="1" applyAlignment="1">
      <alignment vertical="center" wrapText="1"/>
    </xf>
    <xf numFmtId="0" fontId="18" fillId="5" borderId="11" xfId="0" applyFont="1" applyFill="1" applyBorder="1" applyAlignment="1">
      <alignment vertical="center" wrapText="1"/>
    </xf>
    <xf numFmtId="0" fontId="16" fillId="5" borderId="11" xfId="0" applyFont="1" applyFill="1" applyBorder="1" applyAlignment="1">
      <alignment horizontal="center" vertical="center" wrapText="1"/>
    </xf>
    <xf numFmtId="0" fontId="27" fillId="5" borderId="11" xfId="0" applyFont="1" applyFill="1" applyBorder="1" applyAlignment="1">
      <alignment horizontal="center" vertical="center" wrapText="1"/>
    </xf>
    <xf numFmtId="0" fontId="28" fillId="5" borderId="11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0" fontId="10" fillId="4" borderId="21" xfId="0" applyFont="1" applyFill="1" applyBorder="1" applyAlignment="1">
      <alignment vertical="center"/>
    </xf>
    <xf numFmtId="0" fontId="2" fillId="4" borderId="26" xfId="0" applyFont="1" applyFill="1" applyBorder="1" applyAlignment="1">
      <alignment vertical="center" wrapText="1"/>
    </xf>
    <xf numFmtId="0" fontId="21" fillId="4" borderId="19" xfId="0" applyFont="1" applyFill="1" applyBorder="1" applyAlignment="1">
      <alignment horizontal="center" vertical="center" wrapText="1"/>
    </xf>
    <xf numFmtId="166" fontId="2" fillId="0" borderId="23" xfId="0" applyNumberFormat="1" applyFont="1" applyBorder="1" applyAlignment="1">
      <alignment vertical="center"/>
    </xf>
    <xf numFmtId="0" fontId="4" fillId="5" borderId="1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/>
    </xf>
    <xf numFmtId="2" fontId="6" fillId="0" borderId="0" xfId="0" applyNumberFormat="1" applyFont="1" applyAlignment="1">
      <alignment vertical="center" wrapText="1"/>
    </xf>
    <xf numFmtId="7" fontId="13" fillId="3" borderId="27" xfId="0" applyNumberFormat="1" applyFont="1" applyFill="1" applyBorder="1" applyAlignment="1">
      <alignment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29" xfId="0" applyFont="1" applyFill="1" applyBorder="1" applyAlignment="1">
      <alignment vertical="center" wrapText="1"/>
    </xf>
    <xf numFmtId="0" fontId="6" fillId="0" borderId="30" xfId="0" applyFont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2" xfId="0" applyFont="1" applyFill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3" xfId="0" applyFont="1" applyFill="1" applyBorder="1" applyAlignment="1">
      <alignment vertical="center"/>
    </xf>
    <xf numFmtId="0" fontId="2" fillId="4" borderId="34" xfId="0" applyFont="1" applyFill="1" applyBorder="1" applyAlignment="1">
      <alignment vertical="center" wrapText="1"/>
    </xf>
    <xf numFmtId="0" fontId="6" fillId="0" borderId="19" xfId="0" applyFont="1" applyBorder="1" applyAlignment="1">
      <alignment horizontal="left" vertical="center"/>
    </xf>
    <xf numFmtId="0" fontId="6" fillId="0" borderId="19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35" xfId="0" applyFont="1" applyFill="1" applyBorder="1" applyAlignment="1">
      <alignment vertical="center" wrapText="1"/>
    </xf>
    <xf numFmtId="0" fontId="23" fillId="6" borderId="4" xfId="0" applyFont="1" applyFill="1" applyBorder="1" applyAlignment="1">
      <alignment vertical="center" wrapText="1"/>
    </xf>
    <xf numFmtId="0" fontId="2" fillId="0" borderId="35" xfId="0" applyFont="1" applyFill="1" applyBorder="1" applyAlignment="1">
      <alignment vertical="center" wrapText="1"/>
    </xf>
    <xf numFmtId="0" fontId="2" fillId="0" borderId="28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0" fontId="4" fillId="0" borderId="36" xfId="0" applyFont="1" applyBorder="1" applyAlignment="1">
      <alignment horizontal="center" vertical="center" wrapText="1"/>
    </xf>
    <xf numFmtId="3" fontId="5" fillId="0" borderId="0" xfId="0" applyNumberFormat="1" applyFont="1" applyAlignment="1">
      <alignment vertical="center" wrapText="1"/>
    </xf>
    <xf numFmtId="3" fontId="27" fillId="5" borderId="11" xfId="0" applyNumberFormat="1" applyFont="1" applyFill="1" applyBorder="1" applyAlignment="1">
      <alignment horizontal="center" vertical="center" wrapText="1"/>
    </xf>
    <xf numFmtId="3" fontId="9" fillId="5" borderId="18" xfId="0" applyNumberFormat="1" applyFont="1" applyFill="1" applyBorder="1" applyAlignment="1">
      <alignment vertical="center"/>
    </xf>
    <xf numFmtId="3" fontId="0" fillId="0" borderId="0" xfId="0" applyNumberFormat="1"/>
    <xf numFmtId="1" fontId="21" fillId="0" borderId="0" xfId="0" applyNumberFormat="1" applyFont="1" applyAlignment="1">
      <alignment horizontal="center" vertical="center" wrapText="1"/>
    </xf>
    <xf numFmtId="1" fontId="5" fillId="0" borderId="0" xfId="0" applyNumberFormat="1" applyFont="1" applyAlignment="1">
      <alignment vertical="center" wrapText="1"/>
    </xf>
    <xf numFmtId="1" fontId="28" fillId="5" borderId="11" xfId="0" applyNumberFormat="1" applyFont="1" applyFill="1" applyBorder="1" applyAlignment="1">
      <alignment horizontal="center" vertical="center" wrapText="1"/>
    </xf>
    <xf numFmtId="1" fontId="21" fillId="4" borderId="19" xfId="0" applyNumberFormat="1" applyFont="1" applyFill="1" applyBorder="1" applyAlignment="1">
      <alignment horizontal="center" vertical="center" wrapText="1"/>
    </xf>
    <xf numFmtId="1" fontId="21" fillId="4" borderId="13" xfId="0" applyNumberFormat="1" applyFont="1" applyFill="1" applyBorder="1" applyAlignment="1">
      <alignment horizontal="center" vertical="center"/>
    </xf>
    <xf numFmtId="1" fontId="21" fillId="4" borderId="30" xfId="0" applyNumberFormat="1" applyFont="1" applyFill="1" applyBorder="1" applyAlignment="1">
      <alignment horizontal="center" vertical="center"/>
    </xf>
    <xf numFmtId="1" fontId="9" fillId="5" borderId="11" xfId="0" applyNumberFormat="1" applyFont="1" applyFill="1" applyBorder="1" applyAlignment="1">
      <alignment horizontal="center" vertical="center"/>
    </xf>
    <xf numFmtId="1" fontId="21" fillId="0" borderId="0" xfId="0" applyNumberFormat="1" applyFont="1" applyAlignment="1">
      <alignment horizontal="center" vertical="center"/>
    </xf>
    <xf numFmtId="173" fontId="6" fillId="0" borderId="37" xfId="0" applyNumberFormat="1" applyFont="1" applyBorder="1" applyAlignment="1">
      <alignment vertical="center"/>
    </xf>
    <xf numFmtId="172" fontId="6" fillId="0" borderId="30" xfId="0" applyNumberFormat="1" applyFont="1" applyBorder="1" applyAlignment="1">
      <alignment vertical="center"/>
    </xf>
    <xf numFmtId="173" fontId="6" fillId="0" borderId="38" xfId="0" applyNumberFormat="1" applyFont="1" applyBorder="1" applyAlignment="1">
      <alignment vertical="center"/>
    </xf>
    <xf numFmtId="172" fontId="6" fillId="0" borderId="13" xfId="0" applyNumberFormat="1" applyFont="1" applyBorder="1" applyAlignment="1">
      <alignment vertical="center"/>
    </xf>
    <xf numFmtId="173" fontId="6" fillId="0" borderId="39" xfId="0" applyNumberFormat="1" applyFont="1" applyBorder="1" applyAlignment="1">
      <alignment vertical="center"/>
    </xf>
    <xf numFmtId="172" fontId="6" fillId="0" borderId="35" xfId="0" applyNumberFormat="1" applyFont="1" applyBorder="1" applyAlignment="1">
      <alignment vertical="center"/>
    </xf>
    <xf numFmtId="0" fontId="6" fillId="0" borderId="19" xfId="0" applyFont="1" applyBorder="1" applyAlignment="1">
      <alignment vertical="center" wrapText="1"/>
    </xf>
    <xf numFmtId="1" fontId="21" fillId="4" borderId="19" xfId="0" applyNumberFormat="1" applyFont="1" applyFill="1" applyBorder="1" applyAlignment="1">
      <alignment horizontal="center" vertical="center"/>
    </xf>
    <xf numFmtId="173" fontId="6" fillId="0" borderId="40" xfId="0" applyNumberFormat="1" applyFont="1" applyBorder="1" applyAlignment="1">
      <alignment vertical="center"/>
    </xf>
    <xf numFmtId="172" fontId="6" fillId="0" borderId="19" xfId="0" applyNumberFormat="1" applyFont="1" applyBorder="1" applyAlignment="1">
      <alignment vertical="center"/>
    </xf>
    <xf numFmtId="0" fontId="6" fillId="0" borderId="35" xfId="0" applyFont="1" applyBorder="1" applyAlignment="1">
      <alignment vertical="center" wrapText="1"/>
    </xf>
    <xf numFmtId="0" fontId="2" fillId="4" borderId="27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 wrapText="1"/>
    </xf>
    <xf numFmtId="1" fontId="21" fillId="4" borderId="35" xfId="0" applyNumberFormat="1" applyFont="1" applyFill="1" applyBorder="1" applyAlignment="1">
      <alignment horizontal="center" vertical="center"/>
    </xf>
    <xf numFmtId="0" fontId="10" fillId="4" borderId="33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1" fontId="21" fillId="4" borderId="15" xfId="0" applyNumberFormat="1" applyFont="1" applyFill="1" applyBorder="1" applyAlignment="1">
      <alignment horizontal="center" vertical="center"/>
    </xf>
    <xf numFmtId="173" fontId="6" fillId="0" borderId="41" xfId="0" applyNumberFormat="1" applyFont="1" applyBorder="1" applyAlignment="1">
      <alignment vertical="center"/>
    </xf>
    <xf numFmtId="172" fontId="6" fillId="0" borderId="15" xfId="0" applyNumberFormat="1" applyFont="1" applyBorder="1" applyAlignment="1">
      <alignment vertical="center"/>
    </xf>
    <xf numFmtId="0" fontId="6" fillId="0" borderId="42" xfId="0" applyFont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42" xfId="0" applyFont="1" applyFill="1" applyBorder="1" applyAlignment="1">
      <alignment vertical="center" wrapText="1"/>
    </xf>
    <xf numFmtId="0" fontId="2" fillId="4" borderId="43" xfId="0" applyFont="1" applyFill="1" applyBorder="1" applyAlignment="1">
      <alignment vertical="center" wrapText="1"/>
    </xf>
    <xf numFmtId="0" fontId="6" fillId="4" borderId="44" xfId="0" applyFont="1" applyFill="1" applyBorder="1" applyAlignment="1">
      <alignment vertical="center" wrapText="1"/>
    </xf>
    <xf numFmtId="0" fontId="2" fillId="4" borderId="44" xfId="0" applyFont="1" applyFill="1" applyBorder="1" applyAlignment="1">
      <alignment vertical="center" wrapText="1"/>
    </xf>
    <xf numFmtId="0" fontId="6" fillId="4" borderId="44" xfId="0" applyFont="1" applyFill="1" applyBorder="1" applyAlignment="1">
      <alignment vertical="center"/>
    </xf>
    <xf numFmtId="0" fontId="2" fillId="4" borderId="45" xfId="0" applyFont="1" applyFill="1" applyBorder="1" applyAlignment="1">
      <alignment vertical="center" wrapText="1"/>
    </xf>
    <xf numFmtId="0" fontId="6" fillId="4" borderId="33" xfId="0" applyFont="1" applyFill="1" applyBorder="1" applyAlignment="1">
      <alignment vertical="center" wrapText="1"/>
    </xf>
    <xf numFmtId="0" fontId="6" fillId="4" borderId="33" xfId="0" applyFont="1" applyFill="1" applyBorder="1" applyAlignment="1">
      <alignment vertical="center"/>
    </xf>
    <xf numFmtId="0" fontId="23" fillId="0" borderId="3" xfId="0" applyFont="1" applyFill="1" applyBorder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2" borderId="4" xfId="1" applyNumberFormat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7" fontId="9" fillId="3" borderId="27" xfId="1" applyNumberFormat="1" applyFont="1" applyFill="1" applyBorder="1" applyAlignment="1">
      <alignment vertical="center" wrapText="1"/>
    </xf>
    <xf numFmtId="2" fontId="6" fillId="0" borderId="0" xfId="1" applyNumberFormat="1" applyFont="1" applyAlignment="1">
      <alignment vertical="center" wrapText="1"/>
    </xf>
    <xf numFmtId="0" fontId="5" fillId="0" borderId="46" xfId="0" applyFont="1" applyBorder="1" applyAlignment="1">
      <alignment vertical="center" wrapText="1"/>
    </xf>
    <xf numFmtId="7" fontId="9" fillId="0" borderId="1" xfId="0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9" fillId="2" borderId="44" xfId="1" applyFont="1" applyFill="1" applyBorder="1" applyAlignment="1">
      <alignment horizontal="center" vertical="center" wrapText="1"/>
    </xf>
    <xf numFmtId="7" fontId="9" fillId="3" borderId="44" xfId="1" applyNumberFormat="1" applyFont="1" applyFill="1" applyBorder="1" applyAlignment="1">
      <alignment vertical="center" wrapText="1"/>
    </xf>
    <xf numFmtId="7" fontId="9" fillId="3" borderId="45" xfId="1" applyNumberFormat="1" applyFont="1" applyFill="1" applyBorder="1" applyAlignment="1">
      <alignment vertical="center" wrapText="1"/>
    </xf>
    <xf numFmtId="7" fontId="9" fillId="3" borderId="47" xfId="1" applyNumberFormat="1" applyFont="1" applyFill="1" applyBorder="1" applyAlignment="1">
      <alignment vertical="center" wrapText="1"/>
    </xf>
    <xf numFmtId="0" fontId="2" fillId="0" borderId="48" xfId="1" applyFont="1" applyBorder="1" applyAlignment="1">
      <alignment vertical="center" wrapText="1"/>
    </xf>
    <xf numFmtId="0" fontId="24" fillId="0" borderId="16" xfId="0" applyFont="1" applyFill="1" applyBorder="1" applyAlignment="1">
      <alignment horizontal="left" vertical="center" wrapText="1"/>
    </xf>
    <xf numFmtId="0" fontId="4" fillId="0" borderId="49" xfId="1" applyFont="1" applyBorder="1" applyAlignment="1">
      <alignment horizontal="center" vertical="center" wrapText="1"/>
    </xf>
    <xf numFmtId="0" fontId="4" fillId="0" borderId="48" xfId="1" applyFont="1" applyBorder="1" applyAlignment="1">
      <alignment horizontal="center" vertical="center" wrapText="1"/>
    </xf>
    <xf numFmtId="0" fontId="24" fillId="0" borderId="17" xfId="0" applyFont="1" applyFill="1" applyBorder="1" applyAlignment="1">
      <alignment horizontal="left"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1" fillId="4" borderId="21" xfId="0" applyFont="1" applyFill="1" applyBorder="1" applyAlignment="1">
      <alignment vertical="center"/>
    </xf>
    <xf numFmtId="166" fontId="2" fillId="0" borderId="20" xfId="0" applyNumberFormat="1" applyFont="1" applyBorder="1" applyAlignment="1">
      <alignment vertical="center"/>
    </xf>
    <xf numFmtId="172" fontId="6" fillId="0" borderId="50" xfId="0" applyNumberFormat="1" applyFont="1" applyBorder="1" applyAlignment="1">
      <alignment vertical="center"/>
    </xf>
    <xf numFmtId="0" fontId="2" fillId="4" borderId="25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29" xfId="0" applyFont="1" applyFill="1" applyBorder="1" applyAlignment="1">
      <alignment vertical="center" wrapText="1"/>
    </xf>
    <xf numFmtId="7" fontId="4" fillId="7" borderId="1" xfId="0" applyNumberFormat="1" applyFont="1" applyFill="1" applyBorder="1" applyAlignment="1">
      <alignment horizontal="center" vertical="center" wrapText="1"/>
    </xf>
    <xf numFmtId="7" fontId="13" fillId="7" borderId="3" xfId="0" applyNumberFormat="1" applyFont="1" applyFill="1" applyBorder="1" applyAlignment="1">
      <alignment vertical="center" wrapText="1"/>
    </xf>
    <xf numFmtId="7" fontId="9" fillId="7" borderId="3" xfId="1" applyNumberFormat="1" applyFont="1" applyFill="1" applyBorder="1" applyAlignment="1">
      <alignment vertical="center" wrapText="1"/>
    </xf>
    <xf numFmtId="7" fontId="4" fillId="7" borderId="3" xfId="0" applyNumberFormat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51" xfId="0" applyFont="1" applyFill="1" applyBorder="1" applyAlignment="1">
      <alignment horizontal="center" vertical="center" wrapText="1"/>
    </xf>
    <xf numFmtId="0" fontId="2" fillId="7" borderId="14" xfId="1" applyFont="1" applyFill="1" applyBorder="1" applyAlignment="1">
      <alignment vertical="center" wrapText="1"/>
    </xf>
    <xf numFmtId="0" fontId="2" fillId="7" borderId="36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vertical="center" wrapText="1"/>
    </xf>
    <xf numFmtId="0" fontId="2" fillId="7" borderId="52" xfId="0" applyFont="1" applyFill="1" applyBorder="1" applyAlignment="1">
      <alignment horizontal="center" vertical="center" wrapText="1"/>
    </xf>
    <xf numFmtId="0" fontId="4" fillId="7" borderId="14" xfId="0" applyFont="1" applyFill="1" applyBorder="1" applyAlignment="1">
      <alignment vertical="center" wrapText="1"/>
    </xf>
    <xf numFmtId="0" fontId="2" fillId="7" borderId="52" xfId="0" applyFont="1" applyFill="1" applyBorder="1" applyAlignment="1">
      <alignment vertical="center" wrapText="1"/>
    </xf>
    <xf numFmtId="1" fontId="4" fillId="0" borderId="3" xfId="0" applyNumberFormat="1" applyFont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center" wrapText="1"/>
    </xf>
    <xf numFmtId="7" fontId="13" fillId="7" borderId="1" xfId="0" applyNumberFormat="1" applyFont="1" applyFill="1" applyBorder="1" applyAlignment="1">
      <alignment vertical="center" wrapText="1"/>
    </xf>
    <xf numFmtId="0" fontId="4" fillId="5" borderId="53" xfId="0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" fillId="8" borderId="20" xfId="0" applyFont="1" applyFill="1" applyBorder="1" applyAlignment="1">
      <alignment vertical="center" wrapText="1"/>
    </xf>
    <xf numFmtId="7" fontId="6" fillId="0" borderId="0" xfId="1" applyNumberFormat="1" applyFont="1" applyBorder="1" applyAlignment="1">
      <alignment vertical="center" wrapText="1"/>
    </xf>
    <xf numFmtId="0" fontId="2" fillId="7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7" fontId="1" fillId="0" borderId="0" xfId="1" applyNumberFormat="1" applyFont="1" applyAlignment="1" applyProtection="1">
      <alignment horizontal="left" vertical="center" wrapText="1"/>
      <protection locked="0"/>
    </xf>
    <xf numFmtId="7" fontId="4" fillId="0" borderId="3" xfId="1" applyNumberFormat="1" applyFont="1" applyFill="1" applyBorder="1" applyAlignment="1">
      <alignment horizontal="center" vertical="center" wrapText="1"/>
    </xf>
    <xf numFmtId="0" fontId="2" fillId="0" borderId="51" xfId="1" applyFont="1" applyFill="1" applyBorder="1" applyAlignment="1">
      <alignment horizontal="center" vertical="center" wrapText="1"/>
    </xf>
    <xf numFmtId="0" fontId="2" fillId="7" borderId="3" xfId="1" applyFont="1" applyFill="1" applyBorder="1" applyAlignment="1">
      <alignment horizontal="left" vertical="center" wrapText="1"/>
    </xf>
    <xf numFmtId="0" fontId="2" fillId="7" borderId="3" xfId="0" applyFont="1" applyFill="1" applyBorder="1" applyAlignment="1">
      <alignment horizontal="left" vertical="center" wrapText="1"/>
    </xf>
    <xf numFmtId="0" fontId="1" fillId="0" borderId="0" xfId="0" applyFont="1" applyAlignment="1" applyProtection="1">
      <alignment horizontal="right" vertical="center" wrapText="1"/>
    </xf>
    <xf numFmtId="0" fontId="2" fillId="7" borderId="1" xfId="1" applyFont="1" applyFill="1" applyBorder="1" applyAlignment="1">
      <alignment horizontal="left" vertical="center" wrapText="1"/>
    </xf>
    <xf numFmtId="0" fontId="24" fillId="0" borderId="29" xfId="0" applyFont="1" applyFill="1" applyBorder="1" applyAlignment="1">
      <alignment vertical="center" wrapText="1"/>
    </xf>
    <xf numFmtId="0" fontId="2" fillId="6" borderId="11" xfId="1" applyFont="1" applyFill="1" applyBorder="1" applyAlignment="1">
      <alignment horizontal="center" vertical="center" wrapText="1"/>
    </xf>
    <xf numFmtId="0" fontId="2" fillId="6" borderId="11" xfId="1" applyFont="1" applyFill="1" applyBorder="1" applyAlignment="1">
      <alignment horizontal="center" vertical="center"/>
    </xf>
    <xf numFmtId="0" fontId="4" fillId="6" borderId="1" xfId="1" applyFont="1" applyFill="1" applyBorder="1" applyAlignment="1">
      <alignment horizontal="center" vertical="center" wrapText="1"/>
    </xf>
    <xf numFmtId="7" fontId="9" fillId="6" borderId="1" xfId="1" applyNumberFormat="1" applyFont="1" applyFill="1" applyBorder="1" applyAlignment="1">
      <alignment vertical="center" wrapText="1"/>
    </xf>
    <xf numFmtId="7" fontId="4" fillId="6" borderId="3" xfId="1" applyNumberFormat="1" applyFont="1" applyFill="1" applyBorder="1" applyAlignment="1">
      <alignment horizontal="center" vertical="center" wrapText="1"/>
    </xf>
    <xf numFmtId="0" fontId="4" fillId="6" borderId="21" xfId="1" applyFont="1" applyFill="1" applyBorder="1" applyAlignment="1">
      <alignment horizontal="center" vertical="center" wrapText="1"/>
    </xf>
    <xf numFmtId="7" fontId="9" fillId="6" borderId="21" xfId="1" applyNumberFormat="1" applyFont="1" applyFill="1" applyBorder="1" applyAlignment="1">
      <alignment vertical="center" wrapText="1"/>
    </xf>
    <xf numFmtId="7" fontId="4" fillId="6" borderId="1" xfId="1" applyNumberFormat="1" applyFont="1" applyFill="1" applyBorder="1" applyAlignment="1">
      <alignment horizontal="center" vertical="center" wrapText="1"/>
    </xf>
    <xf numFmtId="0" fontId="4" fillId="6" borderId="48" xfId="1" applyFont="1" applyFill="1" applyBorder="1" applyAlignment="1">
      <alignment horizontal="center" vertical="center" wrapText="1"/>
    </xf>
    <xf numFmtId="7" fontId="9" fillId="6" borderId="48" xfId="1" applyNumberFormat="1" applyFont="1" applyFill="1" applyBorder="1" applyAlignment="1">
      <alignment vertical="center" wrapText="1"/>
    </xf>
    <xf numFmtId="7" fontId="4" fillId="6" borderId="48" xfId="1" applyNumberFormat="1" applyFont="1" applyFill="1" applyBorder="1" applyAlignment="1">
      <alignment horizontal="center" vertical="center" wrapText="1"/>
    </xf>
    <xf numFmtId="0" fontId="2" fillId="6" borderId="11" xfId="1" applyFont="1" applyFill="1" applyBorder="1" applyAlignment="1">
      <alignment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55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7" borderId="36" xfId="0" applyFont="1" applyFill="1" applyBorder="1" applyAlignment="1">
      <alignment horizontal="center" vertical="center" wrapText="1"/>
    </xf>
    <xf numFmtId="0" fontId="2" fillId="7" borderId="21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2" fillId="7" borderId="52" xfId="0" applyFont="1" applyFill="1" applyBorder="1" applyAlignment="1">
      <alignment horizontal="left" vertical="center" wrapText="1"/>
    </xf>
    <xf numFmtId="0" fontId="2" fillId="7" borderId="53" xfId="0" applyFont="1" applyFill="1" applyBorder="1" applyAlignment="1">
      <alignment horizontal="left" vertical="center" wrapText="1"/>
    </xf>
    <xf numFmtId="0" fontId="2" fillId="7" borderId="22" xfId="0" applyFont="1" applyFill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27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54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5" borderId="32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4" fillId="5" borderId="33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55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36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4" fillId="5" borderId="34" xfId="1" applyFont="1" applyFill="1" applyBorder="1" applyAlignment="1">
      <alignment horizontal="center" vertical="center" wrapText="1"/>
    </xf>
    <xf numFmtId="0" fontId="4" fillId="5" borderId="10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36" xfId="1" applyFont="1" applyFill="1" applyBorder="1" applyAlignment="1">
      <alignment horizontal="center" vertical="center" wrapText="1"/>
    </xf>
    <xf numFmtId="0" fontId="2" fillId="0" borderId="44" xfId="1" applyFont="1" applyFill="1" applyBorder="1" applyAlignment="1">
      <alignment horizontal="center" vertical="center" wrapText="1"/>
    </xf>
    <xf numFmtId="0" fontId="2" fillId="0" borderId="62" xfId="1" applyFont="1" applyFill="1" applyBorder="1" applyAlignment="1">
      <alignment horizontal="center" vertical="center" wrapText="1"/>
    </xf>
    <xf numFmtId="0" fontId="2" fillId="0" borderId="63" xfId="1" applyFont="1" applyFill="1" applyBorder="1" applyAlignment="1">
      <alignment horizontal="center" vertical="center" wrapText="1"/>
    </xf>
    <xf numFmtId="0" fontId="2" fillId="0" borderId="64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4" fillId="6" borderId="52" xfId="1" applyFont="1" applyFill="1" applyBorder="1" applyAlignment="1">
      <alignment horizontal="center" vertical="center" wrapText="1"/>
    </xf>
    <xf numFmtId="0" fontId="4" fillId="6" borderId="53" xfId="1" applyFont="1" applyFill="1" applyBorder="1" applyAlignment="1">
      <alignment horizontal="center" vertical="center" wrapText="1"/>
    </xf>
    <xf numFmtId="0" fontId="4" fillId="6" borderId="65" xfId="1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4" fillId="5" borderId="36" xfId="1" applyFont="1" applyFill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56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3" fillId="2" borderId="43" xfId="1" applyFont="1" applyFill="1" applyBorder="1" applyAlignment="1">
      <alignment horizontal="center" vertical="center" wrapText="1"/>
    </xf>
    <xf numFmtId="0" fontId="3" fillId="2" borderId="44" xfId="1" applyFont="1" applyFill="1" applyBorder="1" applyAlignment="1">
      <alignment horizontal="center" vertical="center" wrapText="1"/>
    </xf>
    <xf numFmtId="0" fontId="4" fillId="5" borderId="54" xfId="1" applyFont="1" applyFill="1" applyBorder="1" applyAlignment="1">
      <alignment horizontal="center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2" fillId="6" borderId="36" xfId="1" applyFont="1" applyFill="1" applyBorder="1" applyAlignment="1">
      <alignment horizontal="center" vertical="center" wrapText="1"/>
    </xf>
    <xf numFmtId="0" fontId="2" fillId="6" borderId="44" xfId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2" borderId="28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27" fillId="5" borderId="46" xfId="1" applyFont="1" applyFill="1" applyBorder="1" applyAlignment="1">
      <alignment horizontal="center" vertical="center" wrapText="1"/>
    </xf>
    <xf numFmtId="0" fontId="27" fillId="5" borderId="20" xfId="1" applyFont="1" applyFill="1" applyBorder="1" applyAlignment="1">
      <alignment horizontal="center" vertical="center" wrapText="1"/>
    </xf>
    <xf numFmtId="0" fontId="27" fillId="5" borderId="46" xfId="0" applyFont="1" applyFill="1" applyBorder="1" applyAlignment="1">
      <alignment horizontal="center" vertical="center" wrapText="1"/>
    </xf>
    <xf numFmtId="0" fontId="27" fillId="5" borderId="20" xfId="0" applyFont="1" applyFill="1" applyBorder="1" applyAlignment="1">
      <alignment horizontal="center" vertical="center" wrapText="1"/>
    </xf>
    <xf numFmtId="0" fontId="2" fillId="7" borderId="29" xfId="0" applyFont="1" applyFill="1" applyBorder="1" applyAlignment="1">
      <alignment horizontal="center" vertical="center" wrapText="1"/>
    </xf>
    <xf numFmtId="0" fontId="2" fillId="7" borderId="26" xfId="0" applyFont="1" applyFill="1" applyBorder="1" applyAlignment="1">
      <alignment horizontal="center" vertical="center" wrapText="1"/>
    </xf>
    <xf numFmtId="7" fontId="4" fillId="7" borderId="1" xfId="0" applyNumberFormat="1" applyFont="1" applyFill="1" applyBorder="1" applyAlignment="1">
      <alignment horizontal="center" vertical="center" wrapText="1"/>
    </xf>
    <xf numFmtId="7" fontId="4" fillId="7" borderId="2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2" fillId="7" borderId="52" xfId="0" applyFont="1" applyFill="1" applyBorder="1" applyAlignment="1">
      <alignment horizontal="center" vertical="center" wrapText="1"/>
    </xf>
    <xf numFmtId="0" fontId="2" fillId="7" borderId="22" xfId="0" applyFont="1" applyFill="1" applyBorder="1" applyAlignment="1">
      <alignment horizontal="center" vertical="center" wrapText="1"/>
    </xf>
    <xf numFmtId="7" fontId="4" fillId="7" borderId="1" xfId="1" applyNumberFormat="1" applyFont="1" applyFill="1" applyBorder="1" applyAlignment="1">
      <alignment horizontal="center" vertical="center" wrapText="1"/>
    </xf>
    <xf numFmtId="7" fontId="4" fillId="7" borderId="21" xfId="1" applyNumberFormat="1" applyFont="1" applyFill="1" applyBorder="1" applyAlignment="1">
      <alignment horizontal="center" vertical="center" wrapText="1"/>
    </xf>
    <xf numFmtId="0" fontId="2" fillId="7" borderId="1" xfId="1" applyFont="1" applyFill="1" applyBorder="1" applyAlignment="1">
      <alignment horizontal="center" vertical="center" wrapText="1"/>
    </xf>
    <xf numFmtId="0" fontId="2" fillId="7" borderId="21" xfId="1" applyFont="1" applyFill="1" applyBorder="1" applyAlignment="1">
      <alignment horizontal="center" vertical="center" wrapText="1"/>
    </xf>
    <xf numFmtId="0" fontId="22" fillId="5" borderId="57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center" vertical="center" wrapText="1"/>
    </xf>
    <xf numFmtId="0" fontId="22" fillId="5" borderId="18" xfId="0" applyFont="1" applyFill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6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93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93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692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692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958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958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91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93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93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8569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8570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726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098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098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19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895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895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996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996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755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755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53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595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76200</xdr:colOff>
      <xdr:row>0</xdr:row>
      <xdr:rowOff>19050</xdr:rowOff>
    </xdr:from>
    <xdr:to>
      <xdr:col>13</xdr:col>
      <xdr:colOff>914400</xdr:colOff>
      <xdr:row>3</xdr:row>
      <xdr:rowOff>28575</xdr:rowOff>
    </xdr:to>
    <xdr:pic>
      <xdr:nvPicPr>
        <xdr:cNvPr id="595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415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415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1416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6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7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6"/>
  <sheetViews>
    <sheetView tabSelected="1" workbookViewId="0">
      <selection activeCell="G13" sqref="G13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284"/>
      <c r="B1" s="284"/>
      <c r="C1" s="301" t="s">
        <v>20</v>
      </c>
      <c r="D1" s="301"/>
      <c r="E1" s="301"/>
      <c r="F1" s="301"/>
      <c r="G1" s="301"/>
      <c r="H1" s="301"/>
      <c r="I1" s="301"/>
      <c r="J1" s="301"/>
      <c r="K1" s="284"/>
    </row>
    <row r="2" spans="1:12" ht="12.75" customHeight="1" x14ac:dyDescent="0.2">
      <c r="A2" s="284"/>
      <c r="B2" s="284"/>
      <c r="C2" s="3"/>
      <c r="D2" s="3"/>
      <c r="G2" s="3"/>
      <c r="K2" s="284"/>
    </row>
    <row r="3" spans="1:12" ht="20.25" customHeight="1" x14ac:dyDescent="0.2">
      <c r="A3" s="284"/>
      <c r="B3" s="284"/>
      <c r="K3" s="284"/>
    </row>
    <row r="4" spans="1:12" ht="12.75" customHeight="1" thickBot="1" x14ac:dyDescent="0.25">
      <c r="C4" s="3" t="s">
        <v>2</v>
      </c>
      <c r="D4" s="33" t="s">
        <v>266</v>
      </c>
      <c r="F4" s="3" t="s">
        <v>21</v>
      </c>
      <c r="G4" s="33">
        <v>2012</v>
      </c>
      <c r="K4" s="284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293" t="s">
        <v>5</v>
      </c>
      <c r="B6" s="282" t="s">
        <v>65</v>
      </c>
      <c r="C6" s="282" t="s">
        <v>49</v>
      </c>
      <c r="D6" s="282" t="s">
        <v>3</v>
      </c>
      <c r="E6" s="282" t="s">
        <v>7</v>
      </c>
      <c r="F6" s="282" t="s">
        <v>8</v>
      </c>
      <c r="G6" s="282" t="s">
        <v>6</v>
      </c>
      <c r="H6" s="282" t="s">
        <v>4</v>
      </c>
      <c r="I6" s="286" t="s">
        <v>17</v>
      </c>
      <c r="J6" s="288" t="s">
        <v>13</v>
      </c>
      <c r="K6" s="302" t="s">
        <v>1</v>
      </c>
    </row>
    <row r="7" spans="1:12" s="6" customFormat="1" ht="24.75" customHeight="1" x14ac:dyDescent="0.2">
      <c r="A7" s="294"/>
      <c r="B7" s="283"/>
      <c r="C7" s="285"/>
      <c r="D7" s="283"/>
      <c r="E7" s="285"/>
      <c r="F7" s="283"/>
      <c r="G7" s="283"/>
      <c r="H7" s="285"/>
      <c r="I7" s="287"/>
      <c r="J7" s="289"/>
      <c r="K7" s="303"/>
    </row>
    <row r="8" spans="1:12" s="6" customFormat="1" ht="67.5" x14ac:dyDescent="0.2">
      <c r="A8" s="26" t="s">
        <v>51</v>
      </c>
      <c r="B8" s="27" t="s">
        <v>9</v>
      </c>
      <c r="C8" s="27" t="s">
        <v>50</v>
      </c>
      <c r="D8" s="28" t="s">
        <v>55</v>
      </c>
      <c r="E8" s="18">
        <f>'MANTENIMIENTO Y REPARACIÓN'!F9</f>
        <v>6</v>
      </c>
      <c r="F8" s="18">
        <f>'MANTENIMIENTO Y REPARACIÓN'!G9</f>
        <v>1</v>
      </c>
      <c r="G8" s="27">
        <f>'MANTENIMIENTO Y REPARACIÓN'!H10</f>
        <v>15</v>
      </c>
      <c r="H8" s="17">
        <f>'MANTENIMIENTO Y REPARACIÓN'!I10</f>
        <v>0</v>
      </c>
      <c r="I8" s="242" t="s">
        <v>182</v>
      </c>
      <c r="J8" s="290" t="s">
        <v>304</v>
      </c>
      <c r="K8" s="247" t="s">
        <v>54</v>
      </c>
    </row>
    <row r="9" spans="1:12" s="219" customFormat="1" ht="35.25" customHeight="1" x14ac:dyDescent="0.2">
      <c r="A9" s="19" t="s">
        <v>296</v>
      </c>
      <c r="B9" s="20" t="s">
        <v>9</v>
      </c>
      <c r="C9" s="20" t="s">
        <v>297</v>
      </c>
      <c r="D9" s="21" t="s">
        <v>302</v>
      </c>
      <c r="E9" s="22">
        <f>'SERVICIOS PERSONALES'!G9</f>
        <v>32</v>
      </c>
      <c r="F9" s="22">
        <f>'SERVICIOS PERSONALES'!H9</f>
        <v>1</v>
      </c>
      <c r="G9" s="20">
        <f>+'SERVICIOS PERSONALES'!I13</f>
        <v>15</v>
      </c>
      <c r="H9" s="229">
        <f>'SERVICIOS PERSONALES'!J13</f>
        <v>743924688</v>
      </c>
      <c r="I9" s="242" t="s">
        <v>303</v>
      </c>
      <c r="J9" s="291"/>
      <c r="K9" s="249"/>
    </row>
    <row r="10" spans="1:12" s="6" customFormat="1" ht="45" x14ac:dyDescent="0.2">
      <c r="A10" s="252" t="s">
        <v>56</v>
      </c>
      <c r="B10" s="253" t="s">
        <v>9</v>
      </c>
      <c r="C10" s="253" t="s">
        <v>57</v>
      </c>
      <c r="D10" s="254" t="s">
        <v>184</v>
      </c>
      <c r="E10" s="243">
        <f>'SERVICIOS ÁEREOS'!F9</f>
        <v>1</v>
      </c>
      <c r="F10" s="243">
        <f>'SERVICIOS ÁEREOS'!G9</f>
        <v>1</v>
      </c>
      <c r="G10" s="253">
        <f>'SERVICIOS ÁEREOS'!H10</f>
        <v>25</v>
      </c>
      <c r="H10" s="255">
        <f>'SERVICIOS ÁEREOS'!I10</f>
        <v>16250000</v>
      </c>
      <c r="I10" s="239" t="s">
        <v>287</v>
      </c>
      <c r="J10" s="291"/>
      <c r="K10" s="247" t="s">
        <v>45</v>
      </c>
      <c r="L10" s="31"/>
    </row>
    <row r="11" spans="1:12" s="219" customFormat="1" ht="67.5" x14ac:dyDescent="0.2">
      <c r="A11" s="26" t="s">
        <v>279</v>
      </c>
      <c r="B11" s="27" t="s">
        <v>9</v>
      </c>
      <c r="C11" s="27" t="s">
        <v>280</v>
      </c>
      <c r="D11" s="28" t="s">
        <v>294</v>
      </c>
      <c r="E11" s="18">
        <f>PUBLICACIONES!F9</f>
        <v>6</v>
      </c>
      <c r="F11" s="18">
        <f>PUBLICACIONES!G9</f>
        <v>1</v>
      </c>
      <c r="G11" s="27">
        <f>PUBLICACIONES!H10</f>
        <v>1</v>
      </c>
      <c r="H11" s="217">
        <f>PUBLICACIONES!I10</f>
        <v>900000</v>
      </c>
      <c r="I11" s="242" t="s">
        <v>283</v>
      </c>
      <c r="J11" s="291"/>
      <c r="K11" s="247" t="s">
        <v>284</v>
      </c>
      <c r="L11" s="218"/>
    </row>
    <row r="12" spans="1:12" s="6" customFormat="1" ht="45" x14ac:dyDescent="0.2">
      <c r="A12" s="26" t="s">
        <v>61</v>
      </c>
      <c r="B12" s="27" t="s">
        <v>10</v>
      </c>
      <c r="C12" s="27" t="s">
        <v>62</v>
      </c>
      <c r="D12" s="28" t="s">
        <v>288</v>
      </c>
      <c r="E12" s="18">
        <f>'EQUIPOS TERM. COMUNICACIÓN'!F9</f>
        <v>6</v>
      </c>
      <c r="F12" s="18">
        <f>'EQUIPOS TERM. COMUNICACIÓN'!G9</f>
        <v>1</v>
      </c>
      <c r="G12" s="27">
        <f>'EQUIPOS TERM. COMUNICACIÓN'!H10</f>
        <v>15</v>
      </c>
      <c r="H12" s="17">
        <f>'EQUIPOS TERM. COMUNICACIÓN'!I10</f>
        <v>0</v>
      </c>
      <c r="I12" s="242" t="s">
        <v>182</v>
      </c>
      <c r="J12" s="291"/>
      <c r="K12" s="247" t="s">
        <v>186</v>
      </c>
    </row>
    <row r="13" spans="1:12" s="6" customFormat="1" ht="56.25" x14ac:dyDescent="0.2">
      <c r="A13" s="26" t="s">
        <v>43</v>
      </c>
      <c r="B13" s="27" t="s">
        <v>10</v>
      </c>
      <c r="C13" s="27" t="s">
        <v>44</v>
      </c>
      <c r="D13" s="28" t="s">
        <v>289</v>
      </c>
      <c r="E13" s="18">
        <f>'HARDWARE,SOFTWARE Y ACCESORIOS'!F9</f>
        <v>1</v>
      </c>
      <c r="F13" s="18">
        <f>'HARDWARE,SOFTWARE Y ACCESORIOS'!G9</f>
        <v>1</v>
      </c>
      <c r="G13" s="27">
        <f>'HARDWARE,SOFTWARE Y ACCESORIOS'!H10</f>
        <v>15</v>
      </c>
      <c r="H13" s="17">
        <f>'HARDWARE,SOFTWARE Y ACCESORIOS'!I10</f>
        <v>0</v>
      </c>
      <c r="I13" s="242" t="s">
        <v>182</v>
      </c>
      <c r="J13" s="291"/>
      <c r="K13" s="247" t="s">
        <v>187</v>
      </c>
    </row>
    <row r="14" spans="1:12" s="6" customFormat="1" ht="22.5" x14ac:dyDescent="0.2">
      <c r="A14" s="26" t="s">
        <v>15</v>
      </c>
      <c r="B14" s="27" t="s">
        <v>10</v>
      </c>
      <c r="C14" s="27" t="s">
        <v>14</v>
      </c>
      <c r="D14" s="28" t="s">
        <v>293</v>
      </c>
      <c r="E14" s="22">
        <f>'MUEBLES DE OFICINA'!F11</f>
        <v>6</v>
      </c>
      <c r="F14" s="22">
        <f>'MUEBLES DE OFICINA'!G11</f>
        <v>1</v>
      </c>
      <c r="G14" s="20">
        <f>'MUEBLES DE OFICINA'!H12</f>
        <v>30</v>
      </c>
      <c r="H14" s="23">
        <f>'MUEBLES DE OFICINA'!I12</f>
        <v>0</v>
      </c>
      <c r="I14" s="242" t="s">
        <v>183</v>
      </c>
      <c r="J14" s="291"/>
      <c r="K14" s="250"/>
    </row>
    <row r="15" spans="1:12" s="6" customFormat="1" ht="33.75" x14ac:dyDescent="0.2">
      <c r="A15" s="26" t="s">
        <v>292</v>
      </c>
      <c r="B15" s="27" t="s">
        <v>10</v>
      </c>
      <c r="C15" s="27" t="s">
        <v>290</v>
      </c>
      <c r="D15" s="28" t="s">
        <v>291</v>
      </c>
      <c r="E15" s="22">
        <f>'ACCESORIOS DE OFICINA '!F10</f>
        <v>6</v>
      </c>
      <c r="F15" s="22">
        <f>'ACCESORIOS DE OFICINA '!G10</f>
        <v>1</v>
      </c>
      <c r="G15" s="20">
        <f>'ACCESORIOS DE OFICINA '!H11</f>
        <v>36</v>
      </c>
      <c r="H15" s="23">
        <f>'ACCESORIOS DE OFICINA '!J11</f>
        <v>533646</v>
      </c>
      <c r="I15" s="242" t="s">
        <v>183</v>
      </c>
      <c r="J15" s="291"/>
      <c r="K15" s="295" t="s">
        <v>188</v>
      </c>
    </row>
    <row r="16" spans="1:12" s="6" customFormat="1" ht="33.75" x14ac:dyDescent="0.2">
      <c r="A16" s="19" t="s">
        <v>11</v>
      </c>
      <c r="B16" s="20" t="s">
        <v>10</v>
      </c>
      <c r="C16" s="20" t="s">
        <v>128</v>
      </c>
      <c r="D16" s="21" t="s">
        <v>130</v>
      </c>
      <c r="E16" s="22">
        <v>6</v>
      </c>
      <c r="F16" s="22">
        <v>9</v>
      </c>
      <c r="G16" s="251">
        <f>'SUMINISTROS DE OFICINA'!L65</f>
        <v>5114</v>
      </c>
      <c r="H16" s="23">
        <f>'SUMINISTROS DE OFICINA'!N65</f>
        <v>0</v>
      </c>
      <c r="I16" s="242" t="s">
        <v>53</v>
      </c>
      <c r="J16" s="291"/>
      <c r="K16" s="296"/>
    </row>
    <row r="17" spans="1:23" s="6" customFormat="1" ht="56.25" x14ac:dyDescent="0.2">
      <c r="A17" s="19" t="s">
        <v>126</v>
      </c>
      <c r="B17" s="20" t="s">
        <v>10</v>
      </c>
      <c r="C17" s="20" t="s">
        <v>129</v>
      </c>
      <c r="D17" s="21" t="s">
        <v>127</v>
      </c>
      <c r="E17" s="22">
        <v>6</v>
      </c>
      <c r="F17" s="18">
        <v>9</v>
      </c>
      <c r="G17" s="27">
        <f>'APARATOS Y ACCESORIOS OFICINA'!L24</f>
        <v>122</v>
      </c>
      <c r="H17" s="17">
        <f>'APARATOS Y ACCESORIOS OFICINA'!M24</f>
        <v>0</v>
      </c>
      <c r="I17" s="242" t="s">
        <v>60</v>
      </c>
      <c r="J17" s="291"/>
      <c r="K17" s="297"/>
    </row>
    <row r="18" spans="1:23" s="7" customFormat="1" ht="22.5" x14ac:dyDescent="0.2">
      <c r="A18" s="26" t="s">
        <v>19</v>
      </c>
      <c r="B18" s="27" t="s">
        <v>19</v>
      </c>
      <c r="C18" s="27" t="s">
        <v>18</v>
      </c>
      <c r="D18" s="18" t="s">
        <v>16</v>
      </c>
      <c r="E18" s="18" t="s">
        <v>16</v>
      </c>
      <c r="F18" s="18" t="s">
        <v>16</v>
      </c>
      <c r="G18" s="18" t="s">
        <v>16</v>
      </c>
      <c r="H18" s="18" t="s">
        <v>16</v>
      </c>
      <c r="I18" s="242" t="s">
        <v>185</v>
      </c>
      <c r="J18" s="292"/>
      <c r="K18" s="247" t="s">
        <v>16</v>
      </c>
    </row>
    <row r="19" spans="1:23" s="1" customFormat="1" ht="32.25" thickBot="1" x14ac:dyDescent="0.25">
      <c r="A19" s="112" t="s">
        <v>0</v>
      </c>
      <c r="B19" s="113"/>
      <c r="C19" s="113"/>
      <c r="D19" s="113"/>
      <c r="E19" s="113"/>
      <c r="F19" s="113"/>
      <c r="G19" s="24">
        <v>5359</v>
      </c>
      <c r="H19" s="25">
        <f>SUM(H8:H18)</f>
        <v>761608334</v>
      </c>
      <c r="I19" s="298"/>
      <c r="J19" s="299"/>
      <c r="K19" s="300"/>
    </row>
    <row r="20" spans="1:23" s="1" customFormat="1" ht="25.5" customHeight="1" thickTop="1" x14ac:dyDescent="0.2">
      <c r="L20" s="9"/>
      <c r="M20" s="9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25.5" customHeight="1" x14ac:dyDescent="0.2">
      <c r="C21" s="8"/>
      <c r="D21" s="8"/>
      <c r="E21" s="8"/>
      <c r="F21" s="8"/>
      <c r="G21" s="8"/>
      <c r="H21" s="12"/>
      <c r="I21" s="12"/>
      <c r="J21" s="9"/>
      <c r="K21" s="9"/>
      <c r="L21" s="15"/>
      <c r="M21" s="1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9.5" customHeight="1" x14ac:dyDescent="0.2">
      <c r="C22" s="11"/>
      <c r="D22" s="11"/>
      <c r="E22" s="35"/>
      <c r="F22" s="13"/>
      <c r="G22" s="11"/>
      <c r="H22" s="16"/>
      <c r="I22" s="16"/>
      <c r="J22" s="15"/>
      <c r="K22" s="15"/>
      <c r="L22" s="15"/>
      <c r="M22" s="1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9.5" customHeight="1" x14ac:dyDescent="0.2">
      <c r="C23" s="11"/>
      <c r="D23" s="11"/>
      <c r="E23" s="13"/>
      <c r="F23" s="13"/>
      <c r="G23" s="11"/>
      <c r="H23" s="16"/>
      <c r="I23" s="16"/>
      <c r="J23" s="15"/>
      <c r="K23" s="15"/>
      <c r="L23" s="10"/>
      <c r="M23" s="10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2.75" x14ac:dyDescent="0.2">
      <c r="C24" s="11"/>
      <c r="D24" s="11"/>
      <c r="E24" s="14"/>
      <c r="F24" s="14"/>
      <c r="G24" s="11"/>
      <c r="H24" s="16"/>
      <c r="I24" s="16"/>
      <c r="J24" s="10"/>
      <c r="K24" s="10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x14ac:dyDescent="0.2">
      <c r="A25" s="1"/>
      <c r="B25" s="1"/>
      <c r="C25" s="1"/>
      <c r="D25" s="1"/>
      <c r="E25" s="1"/>
      <c r="F25" s="1"/>
      <c r="G25" s="1"/>
      <c r="H25" s="1"/>
      <c r="I25" s="1"/>
      <c r="J25" s="4"/>
      <c r="K25" s="5"/>
    </row>
    <row r="26" spans="1:23" x14ac:dyDescent="0.2">
      <c r="H26" s="36"/>
    </row>
  </sheetData>
  <mergeCells count="17">
    <mergeCell ref="J8:J18"/>
    <mergeCell ref="A6:A7"/>
    <mergeCell ref="G6:G7"/>
    <mergeCell ref="A1:B3"/>
    <mergeCell ref="K15:K17"/>
    <mergeCell ref="I19:K19"/>
    <mergeCell ref="C1:J1"/>
    <mergeCell ref="K6:K7"/>
    <mergeCell ref="H6:H7"/>
    <mergeCell ref="C6:C7"/>
    <mergeCell ref="D6:D7"/>
    <mergeCell ref="K1:K4"/>
    <mergeCell ref="E6:E7"/>
    <mergeCell ref="F6:F7"/>
    <mergeCell ref="I6:I7"/>
    <mergeCell ref="B6:B7"/>
    <mergeCell ref="J6:J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I9" sqref="I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84"/>
      <c r="B1" s="284"/>
      <c r="C1" s="301" t="s">
        <v>20</v>
      </c>
      <c r="D1" s="301"/>
      <c r="E1" s="301"/>
      <c r="F1" s="301"/>
      <c r="G1" s="301"/>
      <c r="H1" s="301"/>
      <c r="I1" s="301"/>
      <c r="J1" s="301"/>
      <c r="K1" s="284"/>
    </row>
    <row r="2" spans="1:24" ht="12.75" customHeight="1" x14ac:dyDescent="0.2">
      <c r="A2" s="284"/>
      <c r="B2" s="284"/>
      <c r="C2" s="3"/>
      <c r="D2" s="3"/>
      <c r="G2" s="3"/>
      <c r="K2" s="284"/>
    </row>
    <row r="3" spans="1:24" ht="20.25" customHeight="1" x14ac:dyDescent="0.2">
      <c r="A3" s="284"/>
      <c r="B3" s="284"/>
      <c r="K3" s="284"/>
    </row>
    <row r="4" spans="1:24" ht="12.75" customHeight="1" thickBot="1" x14ac:dyDescent="0.25">
      <c r="C4" s="3" t="s">
        <v>2</v>
      </c>
      <c r="D4" s="304" t="s">
        <v>266</v>
      </c>
      <c r="E4" s="304"/>
      <c r="F4" s="3" t="s">
        <v>21</v>
      </c>
      <c r="G4" s="33">
        <v>2012</v>
      </c>
      <c r="K4" s="284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93" t="s">
        <v>5</v>
      </c>
      <c r="B7" s="282" t="s">
        <v>65</v>
      </c>
      <c r="C7" s="282" t="s">
        <v>49</v>
      </c>
      <c r="D7" s="282" t="s">
        <v>3</v>
      </c>
      <c r="E7" s="286" t="s">
        <v>22</v>
      </c>
      <c r="F7" s="282" t="s">
        <v>7</v>
      </c>
      <c r="G7" s="282" t="s">
        <v>8</v>
      </c>
      <c r="H7" s="282" t="s">
        <v>6</v>
      </c>
      <c r="I7" s="282" t="s">
        <v>4</v>
      </c>
      <c r="J7" s="286" t="s">
        <v>17</v>
      </c>
      <c r="K7" s="288" t="s">
        <v>13</v>
      </c>
      <c r="L7" s="302" t="s">
        <v>1</v>
      </c>
    </row>
    <row r="8" spans="1:24" s="6" customFormat="1" ht="24.75" customHeight="1" x14ac:dyDescent="0.2">
      <c r="A8" s="294"/>
      <c r="B8" s="283"/>
      <c r="C8" s="285"/>
      <c r="D8" s="283"/>
      <c r="E8" s="287"/>
      <c r="F8" s="285"/>
      <c r="G8" s="283"/>
      <c r="H8" s="283"/>
      <c r="I8" s="285"/>
      <c r="J8" s="287"/>
      <c r="K8" s="289"/>
      <c r="L8" s="303"/>
    </row>
    <row r="9" spans="1:24" s="6" customFormat="1" ht="101.25" x14ac:dyDescent="0.2">
      <c r="A9" s="26" t="s">
        <v>51</v>
      </c>
      <c r="B9" s="27" t="s">
        <v>9</v>
      </c>
      <c r="C9" s="27" t="s">
        <v>50</v>
      </c>
      <c r="D9" s="28" t="s">
        <v>52</v>
      </c>
      <c r="E9" s="21" t="s">
        <v>267</v>
      </c>
      <c r="F9" s="22">
        <v>6</v>
      </c>
      <c r="G9" s="22">
        <v>1</v>
      </c>
      <c r="H9" s="20">
        <v>15</v>
      </c>
      <c r="I9" s="23">
        <v>0</v>
      </c>
      <c r="J9" s="242" t="s">
        <v>182</v>
      </c>
      <c r="K9" s="243" t="s">
        <v>304</v>
      </c>
      <c r="L9" s="247" t="s">
        <v>59</v>
      </c>
    </row>
    <row r="10" spans="1:24" s="7" customFormat="1" ht="15.75" customHeight="1" thickBot="1" x14ac:dyDescent="0.25">
      <c r="A10" s="305" t="s">
        <v>0</v>
      </c>
      <c r="B10" s="306"/>
      <c r="C10" s="306"/>
      <c r="D10" s="306"/>
      <c r="E10" s="306"/>
      <c r="F10" s="306"/>
      <c r="G10" s="306"/>
      <c r="H10" s="24">
        <f>SUM(H9:H9)</f>
        <v>15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L7:L8"/>
    <mergeCell ref="G7:G8"/>
    <mergeCell ref="A10:G10"/>
    <mergeCell ref="H7:H8"/>
    <mergeCell ref="I7:I8"/>
    <mergeCell ref="J7:J8"/>
    <mergeCell ref="K7:K8"/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D4:E4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9"/>
  <sheetViews>
    <sheetView workbookViewId="0">
      <selection activeCell="F11" sqref="F11"/>
    </sheetView>
  </sheetViews>
  <sheetFormatPr baseColWidth="10" defaultColWidth="7.5703125" defaultRowHeight="12" x14ac:dyDescent="0.2"/>
  <cols>
    <col min="1" max="1" width="7.5703125" style="191"/>
    <col min="2" max="2" width="8.85546875" style="191" customWidth="1"/>
    <col min="3" max="3" width="16.5703125" style="191" customWidth="1"/>
    <col min="4" max="4" width="16.42578125" style="191" customWidth="1"/>
    <col min="5" max="5" width="39.140625" style="191" customWidth="1"/>
    <col min="6" max="6" width="20.7109375" style="191" customWidth="1"/>
    <col min="7" max="7" width="13.7109375" style="191" customWidth="1"/>
    <col min="8" max="8" width="15.28515625" style="191" customWidth="1"/>
    <col min="9" max="9" width="8.85546875" style="191" bestFit="1" customWidth="1"/>
    <col min="10" max="10" width="18.42578125" style="191" customWidth="1"/>
    <col min="11" max="11" width="17.42578125" style="191" customWidth="1"/>
    <col min="12" max="12" width="20.5703125" style="191" customWidth="1"/>
    <col min="13" max="13" width="14.5703125" style="191" customWidth="1"/>
    <col min="14" max="16384" width="7.5703125" style="191"/>
  </cols>
  <sheetData>
    <row r="1" spans="1:25" ht="33.75" customHeight="1" x14ac:dyDescent="0.2">
      <c r="A1" s="325"/>
      <c r="B1" s="325"/>
      <c r="C1" s="333" t="s">
        <v>20</v>
      </c>
      <c r="D1" s="333"/>
      <c r="E1" s="333"/>
      <c r="F1" s="333"/>
      <c r="G1" s="333"/>
      <c r="H1" s="333"/>
      <c r="I1" s="333"/>
      <c r="J1" s="333"/>
      <c r="K1" s="333"/>
      <c r="L1" s="325"/>
    </row>
    <row r="2" spans="1:25" ht="12.75" customHeight="1" x14ac:dyDescent="0.2">
      <c r="A2" s="325"/>
      <c r="B2" s="325"/>
      <c r="C2" s="192"/>
      <c r="D2" s="192"/>
      <c r="H2" s="192"/>
      <c r="L2" s="325"/>
    </row>
    <row r="3" spans="1:25" ht="20.25" customHeight="1" x14ac:dyDescent="0.2">
      <c r="A3" s="325"/>
      <c r="B3" s="325"/>
      <c r="L3" s="325"/>
    </row>
    <row r="4" spans="1:25" ht="12.75" customHeight="1" thickBot="1" x14ac:dyDescent="0.25">
      <c r="C4" s="192" t="s">
        <v>2</v>
      </c>
      <c r="D4" s="329" t="s">
        <v>266</v>
      </c>
      <c r="E4" s="329"/>
      <c r="G4" s="192" t="s">
        <v>21</v>
      </c>
      <c r="H4" s="193">
        <v>2012</v>
      </c>
      <c r="L4" s="325"/>
    </row>
    <row r="5" spans="1:25" ht="12.75" customHeight="1" thickTop="1" x14ac:dyDescent="0.2">
      <c r="C5" s="192"/>
      <c r="D5" s="194"/>
      <c r="G5" s="192"/>
      <c r="H5" s="194"/>
      <c r="L5" s="190"/>
    </row>
    <row r="6" spans="1:25" ht="12.75" customHeight="1" thickBot="1" x14ac:dyDescent="0.25">
      <c r="C6" s="192"/>
      <c r="D6" s="192"/>
      <c r="H6" s="192"/>
    </row>
    <row r="7" spans="1:25" s="189" customFormat="1" ht="24.75" customHeight="1" thickTop="1" x14ac:dyDescent="0.2">
      <c r="A7" s="307" t="s">
        <v>5</v>
      </c>
      <c r="B7" s="309" t="s">
        <v>65</v>
      </c>
      <c r="C7" s="309" t="s">
        <v>49</v>
      </c>
      <c r="D7" s="309" t="s">
        <v>3</v>
      </c>
      <c r="E7" s="311" t="s">
        <v>22</v>
      </c>
      <c r="F7" s="311" t="s">
        <v>295</v>
      </c>
      <c r="G7" s="309" t="s">
        <v>7</v>
      </c>
      <c r="H7" s="309" t="s">
        <v>8</v>
      </c>
      <c r="I7" s="309" t="s">
        <v>6</v>
      </c>
      <c r="J7" s="309" t="s">
        <v>4</v>
      </c>
      <c r="K7" s="311" t="s">
        <v>17</v>
      </c>
      <c r="L7" s="317" t="s">
        <v>13</v>
      </c>
      <c r="M7" s="336" t="s">
        <v>1</v>
      </c>
    </row>
    <row r="8" spans="1:25" s="189" customFormat="1" ht="24.75" customHeight="1" thickBot="1" x14ac:dyDescent="0.25">
      <c r="A8" s="308"/>
      <c r="B8" s="310"/>
      <c r="C8" s="310"/>
      <c r="D8" s="310"/>
      <c r="E8" s="312"/>
      <c r="F8" s="330"/>
      <c r="G8" s="310"/>
      <c r="H8" s="310"/>
      <c r="I8" s="310"/>
      <c r="J8" s="310"/>
      <c r="K8" s="312"/>
      <c r="L8" s="318"/>
      <c r="M8" s="337"/>
    </row>
    <row r="9" spans="1:25" s="189" customFormat="1" ht="70.5" customHeight="1" thickTop="1" thickBot="1" x14ac:dyDescent="0.25">
      <c r="A9" s="331" t="s">
        <v>296</v>
      </c>
      <c r="B9" s="313" t="s">
        <v>9</v>
      </c>
      <c r="C9" s="313" t="s">
        <v>297</v>
      </c>
      <c r="D9" s="315" t="s">
        <v>298</v>
      </c>
      <c r="E9" s="269" t="s">
        <v>317</v>
      </c>
      <c r="F9" s="281" t="s">
        <v>326</v>
      </c>
      <c r="G9" s="322">
        <v>32</v>
      </c>
      <c r="H9" s="319">
        <v>1</v>
      </c>
      <c r="I9" s="272">
        <v>7</v>
      </c>
      <c r="J9" s="273">
        <f>((4526100*7)*1.04)*12</f>
        <v>395400096</v>
      </c>
      <c r="K9" s="274" t="s">
        <v>283</v>
      </c>
      <c r="L9" s="338" t="s">
        <v>305</v>
      </c>
      <c r="M9" s="326" t="s">
        <v>16</v>
      </c>
    </row>
    <row r="10" spans="1:25" s="189" customFormat="1" ht="75" thickTop="1" thickBot="1" x14ac:dyDescent="0.25">
      <c r="A10" s="332"/>
      <c r="B10" s="314"/>
      <c r="C10" s="314"/>
      <c r="D10" s="316"/>
      <c r="E10" s="225" t="s">
        <v>318</v>
      </c>
      <c r="F10" s="270" t="s">
        <v>323</v>
      </c>
      <c r="G10" s="323"/>
      <c r="H10" s="320"/>
      <c r="I10" s="275">
        <v>3</v>
      </c>
      <c r="J10" s="276">
        <v>169457184</v>
      </c>
      <c r="K10" s="274" t="s">
        <v>283</v>
      </c>
      <c r="L10" s="339"/>
      <c r="M10" s="327"/>
    </row>
    <row r="11" spans="1:25" s="189" customFormat="1" ht="106.5" thickTop="1" thickBot="1" x14ac:dyDescent="0.25">
      <c r="A11" s="332"/>
      <c r="B11" s="314"/>
      <c r="C11" s="314"/>
      <c r="D11" s="316"/>
      <c r="E11" s="225" t="s">
        <v>324</v>
      </c>
      <c r="F11" s="270" t="s">
        <v>325</v>
      </c>
      <c r="G11" s="323"/>
      <c r="H11" s="320"/>
      <c r="I11" s="272">
        <v>2</v>
      </c>
      <c r="J11" s="273">
        <v>112971456</v>
      </c>
      <c r="K11" s="277" t="s">
        <v>283</v>
      </c>
      <c r="L11" s="339"/>
      <c r="M11" s="327"/>
    </row>
    <row r="12" spans="1:25" s="189" customFormat="1" ht="54" thickTop="1" thickBot="1" x14ac:dyDescent="0.25">
      <c r="A12" s="226" t="s">
        <v>307</v>
      </c>
      <c r="B12" s="227" t="s">
        <v>9</v>
      </c>
      <c r="C12" s="224" t="s">
        <v>299</v>
      </c>
      <c r="D12" s="224" t="s">
        <v>300</v>
      </c>
      <c r="E12" s="228" t="s">
        <v>316</v>
      </c>
      <c r="F12" s="271" t="s">
        <v>301</v>
      </c>
      <c r="G12" s="324"/>
      <c r="H12" s="321"/>
      <c r="I12" s="278">
        <v>3</v>
      </c>
      <c r="J12" s="279">
        <f>+((21184600*3)*1.04)</f>
        <v>66095952</v>
      </c>
      <c r="K12" s="280" t="s">
        <v>283</v>
      </c>
      <c r="L12" s="340"/>
      <c r="M12" s="328"/>
    </row>
    <row r="13" spans="1:25" s="192" customFormat="1" ht="15.75" customHeight="1" thickTop="1" thickBot="1" x14ac:dyDescent="0.25">
      <c r="A13" s="334" t="s">
        <v>0</v>
      </c>
      <c r="B13" s="335"/>
      <c r="C13" s="335"/>
      <c r="D13" s="335"/>
      <c r="E13" s="335"/>
      <c r="F13" s="335"/>
      <c r="G13" s="335"/>
      <c r="H13" s="335"/>
      <c r="I13" s="220">
        <f>SUM(I9:I12)</f>
        <v>15</v>
      </c>
      <c r="J13" s="221">
        <f>SUM(J9:J12)</f>
        <v>743924688</v>
      </c>
      <c r="K13" s="222"/>
      <c r="L13" s="222"/>
      <c r="M13" s="223"/>
    </row>
    <row r="14" spans="1:25" s="201" customFormat="1" ht="12.75" thickTop="1" x14ac:dyDescent="0.2">
      <c r="J14" s="259"/>
    </row>
    <row r="15" spans="1:25" s="201" customFormat="1" ht="25.5" customHeight="1" x14ac:dyDescent="0.2">
      <c r="C15" s="202"/>
      <c r="D15" s="202"/>
      <c r="E15" s="202"/>
      <c r="F15" s="202"/>
      <c r="G15" s="202"/>
      <c r="H15" s="202"/>
      <c r="I15" s="202"/>
      <c r="J15" s="262"/>
      <c r="K15" s="203"/>
      <c r="L15" s="204"/>
      <c r="M15" s="204"/>
      <c r="N15" s="204"/>
      <c r="O15" s="204"/>
      <c r="P15" s="205"/>
      <c r="Q15" s="205"/>
      <c r="R15" s="205"/>
      <c r="S15" s="205"/>
      <c r="T15" s="205"/>
      <c r="U15" s="205"/>
      <c r="V15" s="205"/>
      <c r="W15" s="205"/>
      <c r="X15" s="205"/>
      <c r="Y15" s="205"/>
    </row>
    <row r="16" spans="1:25" s="201" customFormat="1" ht="25.5" customHeight="1" x14ac:dyDescent="0.2">
      <c r="C16" s="206"/>
      <c r="D16" s="206"/>
      <c r="E16" s="206"/>
      <c r="F16" s="206"/>
      <c r="G16" s="207"/>
      <c r="H16" s="207"/>
      <c r="I16" s="206"/>
      <c r="J16" s="208"/>
      <c r="K16" s="208"/>
      <c r="L16" s="209"/>
      <c r="M16" s="209"/>
      <c r="N16" s="209"/>
      <c r="O16" s="209"/>
      <c r="P16" s="205"/>
      <c r="Q16" s="205"/>
      <c r="R16" s="205"/>
      <c r="S16" s="205"/>
      <c r="T16" s="205"/>
      <c r="U16" s="205"/>
      <c r="V16" s="205"/>
      <c r="W16" s="205"/>
      <c r="X16" s="205"/>
      <c r="Y16" s="205"/>
    </row>
    <row r="17" spans="3:25" s="201" customFormat="1" ht="19.5" customHeight="1" x14ac:dyDescent="0.2">
      <c r="C17" s="206"/>
      <c r="D17" s="206"/>
      <c r="E17" s="206"/>
      <c r="F17" s="206"/>
      <c r="G17" s="207"/>
      <c r="H17" s="207"/>
      <c r="I17" s="206"/>
      <c r="J17" s="208"/>
      <c r="K17" s="208"/>
      <c r="L17" s="209"/>
      <c r="M17" s="209"/>
      <c r="N17" s="209"/>
      <c r="O17" s="209"/>
      <c r="P17" s="205"/>
      <c r="Q17" s="205"/>
      <c r="R17" s="205"/>
      <c r="S17" s="205"/>
      <c r="T17" s="205"/>
      <c r="U17" s="205"/>
      <c r="V17" s="205"/>
      <c r="W17" s="205"/>
      <c r="X17" s="205"/>
      <c r="Y17" s="205"/>
    </row>
    <row r="18" spans="3:25" s="201" customFormat="1" ht="19.5" customHeight="1" x14ac:dyDescent="0.2">
      <c r="C18" s="206"/>
      <c r="D18" s="206"/>
      <c r="E18" s="206"/>
      <c r="F18" s="206"/>
      <c r="G18" s="210"/>
      <c r="H18" s="210"/>
      <c r="I18" s="206"/>
      <c r="J18" s="208"/>
      <c r="K18" s="208"/>
      <c r="L18" s="211"/>
      <c r="M18" s="211"/>
      <c r="N18" s="211"/>
      <c r="O18" s="211"/>
      <c r="P18" s="205"/>
      <c r="Q18" s="205"/>
      <c r="R18" s="205"/>
      <c r="S18" s="205"/>
      <c r="T18" s="205"/>
      <c r="U18" s="205"/>
      <c r="V18" s="205"/>
      <c r="W18" s="205"/>
      <c r="X18" s="205"/>
      <c r="Y18" s="205"/>
    </row>
    <row r="19" spans="3:25" s="201" customFormat="1" x14ac:dyDescent="0.2">
      <c r="L19" s="212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</row>
  </sheetData>
  <mergeCells count="26">
    <mergeCell ref="A1:B3"/>
    <mergeCell ref="C1:K1"/>
    <mergeCell ref="A13:H13"/>
    <mergeCell ref="M7:M8"/>
    <mergeCell ref="G7:G8"/>
    <mergeCell ref="H7:H8"/>
    <mergeCell ref="L9:L12"/>
    <mergeCell ref="J7:J8"/>
    <mergeCell ref="K7:K8"/>
    <mergeCell ref="L7:L8"/>
    <mergeCell ref="H9:H12"/>
    <mergeCell ref="G9:G12"/>
    <mergeCell ref="L1:L4"/>
    <mergeCell ref="M9:M12"/>
    <mergeCell ref="D4:E4"/>
    <mergeCell ref="I7:I8"/>
    <mergeCell ref="F7:F8"/>
    <mergeCell ref="A7:A8"/>
    <mergeCell ref="B7:B8"/>
    <mergeCell ref="C7:C8"/>
    <mergeCell ref="D7:D8"/>
    <mergeCell ref="E7:E8"/>
    <mergeCell ref="B9:B11"/>
    <mergeCell ref="C9:C11"/>
    <mergeCell ref="D9:D11"/>
    <mergeCell ref="A9:A11"/>
  </mergeCells>
  <printOptions horizontalCentered="1"/>
  <pageMargins left="0.96" right="0.17" top="0.37" bottom="0.41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X22"/>
  <sheetViews>
    <sheetView workbookViewId="0">
      <selection activeCell="I20" sqref="I2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84"/>
      <c r="B1" s="284"/>
      <c r="C1" s="301" t="s">
        <v>20</v>
      </c>
      <c r="D1" s="301"/>
      <c r="E1" s="301"/>
      <c r="F1" s="301"/>
      <c r="G1" s="301"/>
      <c r="H1" s="301"/>
      <c r="I1" s="301"/>
      <c r="J1" s="301"/>
      <c r="K1" s="284"/>
    </row>
    <row r="2" spans="1:24" ht="12.75" customHeight="1" x14ac:dyDescent="0.2">
      <c r="A2" s="284"/>
      <c r="B2" s="284"/>
      <c r="C2" s="3"/>
      <c r="D2" s="3"/>
      <c r="G2" s="3"/>
      <c r="K2" s="284"/>
    </row>
    <row r="3" spans="1:24" ht="20.25" customHeight="1" x14ac:dyDescent="0.2">
      <c r="A3" s="284"/>
      <c r="B3" s="284"/>
      <c r="K3" s="284"/>
    </row>
    <row r="4" spans="1:24" ht="12.75" customHeight="1" thickBot="1" x14ac:dyDescent="0.25">
      <c r="C4" s="3" t="s">
        <v>2</v>
      </c>
      <c r="D4" s="341" t="s">
        <v>286</v>
      </c>
      <c r="E4" s="341"/>
      <c r="F4" s="3" t="s">
        <v>21</v>
      </c>
      <c r="G4" s="33">
        <v>2012</v>
      </c>
      <c r="K4" s="284"/>
    </row>
    <row r="5" spans="1:24" ht="12.75" customHeight="1" thickTop="1" x14ac:dyDescent="0.2">
      <c r="C5" s="3"/>
      <c r="D5" s="216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93" t="s">
        <v>5</v>
      </c>
      <c r="B7" s="282" t="s">
        <v>65</v>
      </c>
      <c r="C7" s="282" t="s">
        <v>49</v>
      </c>
      <c r="D7" s="282" t="s">
        <v>3</v>
      </c>
      <c r="E7" s="286" t="s">
        <v>22</v>
      </c>
      <c r="F7" s="282" t="s">
        <v>7</v>
      </c>
      <c r="G7" s="282" t="s">
        <v>8</v>
      </c>
      <c r="H7" s="282" t="s">
        <v>6</v>
      </c>
      <c r="I7" s="282" t="s">
        <v>4</v>
      </c>
      <c r="J7" s="286" t="s">
        <v>17</v>
      </c>
      <c r="K7" s="288" t="s">
        <v>13</v>
      </c>
      <c r="L7" s="302" t="s">
        <v>1</v>
      </c>
    </row>
    <row r="8" spans="1:24" s="6" customFormat="1" ht="24.75" customHeight="1" x14ac:dyDescent="0.2">
      <c r="A8" s="294"/>
      <c r="B8" s="283"/>
      <c r="C8" s="285"/>
      <c r="D8" s="283"/>
      <c r="E8" s="287"/>
      <c r="F8" s="285"/>
      <c r="G8" s="283"/>
      <c r="H8" s="283"/>
      <c r="I8" s="285"/>
      <c r="J8" s="287"/>
      <c r="K8" s="289"/>
      <c r="L8" s="303"/>
    </row>
    <row r="9" spans="1:24" s="6" customFormat="1" ht="67.5" x14ac:dyDescent="0.2">
      <c r="A9" s="26" t="s">
        <v>56</v>
      </c>
      <c r="B9" s="27" t="s">
        <v>9</v>
      </c>
      <c r="C9" s="27" t="s">
        <v>57</v>
      </c>
      <c r="D9" s="42" t="s">
        <v>58</v>
      </c>
      <c r="E9" s="21" t="s">
        <v>164</v>
      </c>
      <c r="F9" s="18">
        <v>1</v>
      </c>
      <c r="G9" s="18">
        <v>1</v>
      </c>
      <c r="H9" s="20">
        <v>25</v>
      </c>
      <c r="I9" s="240">
        <f>650000*H9</f>
        <v>16250000</v>
      </c>
      <c r="J9" s="242" t="s">
        <v>268</v>
      </c>
      <c r="K9" s="243" t="s">
        <v>304</v>
      </c>
      <c r="L9" s="248" t="s">
        <v>45</v>
      </c>
    </row>
    <row r="10" spans="1:24" s="7" customFormat="1" ht="15.75" customHeight="1" thickBot="1" x14ac:dyDescent="0.25">
      <c r="A10" s="305" t="s">
        <v>0</v>
      </c>
      <c r="B10" s="306"/>
      <c r="C10" s="306"/>
      <c r="D10" s="306"/>
      <c r="E10" s="306"/>
      <c r="F10" s="306"/>
      <c r="G10" s="306"/>
      <c r="H10" s="24">
        <f>SUM(H9:H9)</f>
        <v>25</v>
      </c>
      <c r="I10" s="25">
        <f>SUM(I9:I9)</f>
        <v>16250000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H7:H8"/>
    <mergeCell ref="I7:I8"/>
    <mergeCell ref="J7:J8"/>
    <mergeCell ref="K7:K8"/>
    <mergeCell ref="L7:L8"/>
    <mergeCell ref="D4:E4"/>
    <mergeCell ref="G7:G8"/>
    <mergeCell ref="A10:G10"/>
    <mergeCell ref="A1:B3"/>
    <mergeCell ref="C1:J1"/>
    <mergeCell ref="K1:K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2"/>
  <sheetViews>
    <sheetView topLeftCell="A4" workbookViewId="0">
      <selection activeCell="I20" sqref="I20"/>
    </sheetView>
  </sheetViews>
  <sheetFormatPr baseColWidth="10" defaultColWidth="7.5703125" defaultRowHeight="12" x14ac:dyDescent="0.2"/>
  <cols>
    <col min="1" max="1" width="10" style="191" customWidth="1"/>
    <col min="2" max="2" width="8.85546875" style="191" customWidth="1"/>
    <col min="3" max="3" width="16.5703125" style="191" customWidth="1"/>
    <col min="4" max="4" width="16.42578125" style="191" customWidth="1"/>
    <col min="5" max="5" width="24.28515625" style="191" customWidth="1"/>
    <col min="6" max="6" width="13.7109375" style="191" customWidth="1"/>
    <col min="7" max="7" width="15.28515625" style="191" customWidth="1"/>
    <col min="8" max="8" width="8.85546875" style="191" bestFit="1" customWidth="1"/>
    <col min="9" max="9" width="16" style="191" customWidth="1"/>
    <col min="10" max="10" width="15.85546875" style="191" bestFit="1" customWidth="1"/>
    <col min="11" max="11" width="20.5703125" style="191" customWidth="1"/>
    <col min="12" max="12" width="19.85546875" style="191" customWidth="1"/>
    <col min="13" max="13" width="14.7109375" style="191" customWidth="1"/>
    <col min="14" max="16384" width="7.5703125" style="191"/>
  </cols>
  <sheetData>
    <row r="1" spans="1:24" ht="33.75" customHeight="1" x14ac:dyDescent="0.2">
      <c r="A1" s="325"/>
      <c r="B1" s="325"/>
      <c r="C1" s="333" t="s">
        <v>20</v>
      </c>
      <c r="D1" s="333"/>
      <c r="E1" s="333"/>
      <c r="F1" s="333"/>
      <c r="G1" s="333"/>
      <c r="H1" s="333"/>
      <c r="I1" s="333"/>
      <c r="J1" s="333"/>
      <c r="K1" s="325"/>
    </row>
    <row r="2" spans="1:24" ht="12.75" customHeight="1" x14ac:dyDescent="0.2">
      <c r="A2" s="325"/>
      <c r="B2" s="325"/>
      <c r="C2" s="192"/>
      <c r="D2" s="192"/>
      <c r="G2" s="192"/>
      <c r="K2" s="325"/>
    </row>
    <row r="3" spans="1:24" ht="20.25" customHeight="1" x14ac:dyDescent="0.2">
      <c r="A3" s="325"/>
      <c r="B3" s="325"/>
      <c r="K3" s="325"/>
    </row>
    <row r="4" spans="1:24" ht="12.75" customHeight="1" thickBot="1" x14ac:dyDescent="0.25">
      <c r="C4" s="192" t="s">
        <v>2</v>
      </c>
      <c r="D4" s="329" t="s">
        <v>266</v>
      </c>
      <c r="E4" s="329"/>
      <c r="G4" s="192" t="s">
        <v>21</v>
      </c>
      <c r="H4" s="193">
        <v>2012</v>
      </c>
      <c r="K4" s="325"/>
    </row>
    <row r="5" spans="1:24" ht="12.75" customHeight="1" thickTop="1" x14ac:dyDescent="0.2">
      <c r="C5" s="192"/>
      <c r="D5" s="194"/>
      <c r="F5" s="192"/>
      <c r="G5" s="194"/>
      <c r="K5" s="190"/>
    </row>
    <row r="6" spans="1:24" ht="12.75" customHeight="1" thickBot="1" x14ac:dyDescent="0.25">
      <c r="C6" s="192"/>
      <c r="D6" s="192"/>
      <c r="G6" s="192"/>
    </row>
    <row r="7" spans="1:24" s="189" customFormat="1" ht="24.75" customHeight="1" thickTop="1" x14ac:dyDescent="0.2">
      <c r="A7" s="307" t="s">
        <v>5</v>
      </c>
      <c r="B7" s="309" t="s">
        <v>65</v>
      </c>
      <c r="C7" s="309" t="s">
        <v>49</v>
      </c>
      <c r="D7" s="309" t="s">
        <v>3</v>
      </c>
      <c r="E7" s="311" t="s">
        <v>22</v>
      </c>
      <c r="F7" s="309" t="s">
        <v>7</v>
      </c>
      <c r="G7" s="309" t="s">
        <v>8</v>
      </c>
      <c r="H7" s="309" t="s">
        <v>6</v>
      </c>
      <c r="I7" s="344" t="s">
        <v>174</v>
      </c>
      <c r="J7" s="309" t="s">
        <v>4</v>
      </c>
      <c r="K7" s="311" t="s">
        <v>17</v>
      </c>
      <c r="L7" s="317" t="s">
        <v>13</v>
      </c>
      <c r="M7" s="336" t="s">
        <v>1</v>
      </c>
    </row>
    <row r="8" spans="1:24" s="189" customFormat="1" ht="24.75" customHeight="1" x14ac:dyDescent="0.2">
      <c r="A8" s="308"/>
      <c r="B8" s="310"/>
      <c r="C8" s="310"/>
      <c r="D8" s="310"/>
      <c r="E8" s="312"/>
      <c r="F8" s="310"/>
      <c r="G8" s="310"/>
      <c r="H8" s="310"/>
      <c r="I8" s="345"/>
      <c r="J8" s="310"/>
      <c r="K8" s="312"/>
      <c r="L8" s="318"/>
      <c r="M8" s="337"/>
    </row>
    <row r="9" spans="1:24" s="189" customFormat="1" ht="135" x14ac:dyDescent="0.2">
      <c r="A9" s="184" t="s">
        <v>279</v>
      </c>
      <c r="B9" s="195" t="s">
        <v>9</v>
      </c>
      <c r="C9" s="195" t="s">
        <v>280</v>
      </c>
      <c r="D9" s="213" t="s">
        <v>281</v>
      </c>
      <c r="E9" s="265" t="s">
        <v>282</v>
      </c>
      <c r="F9" s="186">
        <v>6</v>
      </c>
      <c r="G9" s="186">
        <v>1</v>
      </c>
      <c r="H9" s="187">
        <v>1</v>
      </c>
      <c r="I9" s="188">
        <v>900000</v>
      </c>
      <c r="J9" s="188">
        <v>18000000</v>
      </c>
      <c r="K9" s="263" t="s">
        <v>285</v>
      </c>
      <c r="L9" s="261" t="s">
        <v>304</v>
      </c>
      <c r="M9" s="264" t="s">
        <v>284</v>
      </c>
    </row>
    <row r="10" spans="1:24" s="192" customFormat="1" ht="15.75" customHeight="1" thickBot="1" x14ac:dyDescent="0.25">
      <c r="A10" s="342" t="s">
        <v>0</v>
      </c>
      <c r="B10" s="343"/>
      <c r="C10" s="343"/>
      <c r="D10" s="343"/>
      <c r="E10" s="343"/>
      <c r="F10" s="343"/>
      <c r="G10" s="343"/>
      <c r="H10" s="196">
        <f>SUM(H9)</f>
        <v>1</v>
      </c>
      <c r="I10" s="198">
        <f>SUM(I9:I9)</f>
        <v>900000</v>
      </c>
      <c r="J10" s="199">
        <f>SUM(J9:J9)</f>
        <v>18000000</v>
      </c>
      <c r="K10" s="199"/>
      <c r="L10" s="214"/>
      <c r="M10" s="200"/>
    </row>
    <row r="11" spans="1:24" s="201" customFormat="1" ht="25.5" customHeight="1" thickTop="1" x14ac:dyDescent="0.2">
      <c r="C11" s="202"/>
      <c r="D11" s="202"/>
      <c r="E11" s="202"/>
      <c r="F11" s="202"/>
      <c r="G11" s="202"/>
      <c r="H11" s="202"/>
      <c r="I11" s="203"/>
      <c r="J11" s="203"/>
      <c r="K11" s="204"/>
      <c r="L11" s="204"/>
      <c r="M11" s="204"/>
      <c r="N11" s="204"/>
      <c r="O11" s="205"/>
      <c r="P11" s="205"/>
      <c r="Q11" s="205"/>
      <c r="R11" s="205"/>
      <c r="S11" s="205"/>
      <c r="T11" s="205"/>
      <c r="U11" s="205"/>
      <c r="V11" s="205"/>
      <c r="W11" s="205"/>
      <c r="X11" s="205"/>
    </row>
    <row r="12" spans="1:24" s="201" customFormat="1" ht="25.5" customHeight="1" x14ac:dyDescent="0.2">
      <c r="C12" s="206"/>
      <c r="D12" s="206"/>
      <c r="E12" s="206"/>
      <c r="F12" s="207"/>
      <c r="G12" s="207"/>
      <c r="H12" s="206"/>
      <c r="I12" s="208"/>
      <c r="J12" s="208"/>
      <c r="K12" s="209"/>
      <c r="L12" s="209"/>
      <c r="M12" s="209"/>
      <c r="N12" s="209"/>
      <c r="O12" s="205"/>
      <c r="P12" s="205"/>
      <c r="Q12" s="205"/>
      <c r="R12" s="205"/>
      <c r="S12" s="205"/>
      <c r="T12" s="205"/>
      <c r="U12" s="205"/>
      <c r="V12" s="205"/>
      <c r="W12" s="205"/>
      <c r="X12" s="205"/>
    </row>
    <row r="13" spans="1:24" s="201" customFormat="1" ht="19.5" customHeight="1" x14ac:dyDescent="0.2">
      <c r="C13" s="206"/>
      <c r="D13" s="206"/>
      <c r="E13" s="206"/>
      <c r="F13" s="207"/>
      <c r="G13" s="207"/>
      <c r="H13" s="206"/>
      <c r="I13" s="208"/>
      <c r="J13" s="208"/>
      <c r="K13" s="209"/>
      <c r="L13" s="209"/>
      <c r="M13" s="209"/>
      <c r="N13" s="209"/>
      <c r="O13" s="205"/>
      <c r="P13" s="205"/>
      <c r="Q13" s="205"/>
      <c r="R13" s="205"/>
      <c r="S13" s="205"/>
      <c r="T13" s="205"/>
      <c r="U13" s="205"/>
      <c r="V13" s="205"/>
      <c r="W13" s="205"/>
      <c r="X13" s="205"/>
    </row>
    <row r="14" spans="1:24" s="201" customFormat="1" ht="19.5" customHeight="1" x14ac:dyDescent="0.2">
      <c r="C14" s="206"/>
      <c r="D14" s="206"/>
      <c r="E14" s="206"/>
      <c r="F14" s="210"/>
      <c r="G14" s="210"/>
      <c r="H14" s="206"/>
      <c r="I14" s="208"/>
      <c r="J14" s="208"/>
      <c r="K14" s="211"/>
      <c r="L14" s="211"/>
      <c r="M14" s="211"/>
      <c r="N14" s="211"/>
      <c r="O14" s="205"/>
      <c r="P14" s="205"/>
      <c r="Q14" s="205"/>
      <c r="R14" s="205"/>
      <c r="S14" s="205"/>
      <c r="T14" s="205"/>
      <c r="U14" s="205"/>
      <c r="V14" s="205"/>
      <c r="W14" s="205"/>
      <c r="X14" s="205"/>
    </row>
    <row r="15" spans="1:24" s="201" customFormat="1" ht="12.75" x14ac:dyDescent="0.2">
      <c r="J15" s="208"/>
      <c r="K15" s="212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</row>
    <row r="16" spans="1:24" ht="12.75" x14ac:dyDescent="0.2">
      <c r="J16" s="208"/>
    </row>
    <row r="17" spans="10:10" ht="12.75" x14ac:dyDescent="0.2">
      <c r="J17" s="208"/>
    </row>
    <row r="18" spans="10:10" x14ac:dyDescent="0.2">
      <c r="J18" s="201"/>
    </row>
    <row r="36" spans="9:9" x14ac:dyDescent="0.2">
      <c r="I36" s="215"/>
    </row>
    <row r="37" spans="9:9" x14ac:dyDescent="0.2">
      <c r="I37" s="215"/>
    </row>
    <row r="38" spans="9:9" x14ac:dyDescent="0.2">
      <c r="I38" s="215"/>
    </row>
    <row r="39" spans="9:9" x14ac:dyDescent="0.2">
      <c r="I39" s="215"/>
    </row>
    <row r="40" spans="9:9" x14ac:dyDescent="0.2">
      <c r="I40" s="215"/>
    </row>
    <row r="41" spans="9:9" x14ac:dyDescent="0.2">
      <c r="I41" s="215"/>
    </row>
    <row r="42" spans="9:9" x14ac:dyDescent="0.2">
      <c r="I42" s="215"/>
    </row>
    <row r="43" spans="9:9" x14ac:dyDescent="0.2">
      <c r="I43" s="215"/>
    </row>
    <row r="44" spans="9:9" x14ac:dyDescent="0.2">
      <c r="I44" s="215"/>
    </row>
    <row r="45" spans="9:9" x14ac:dyDescent="0.2">
      <c r="I45" s="215"/>
    </row>
    <row r="46" spans="9:9" x14ac:dyDescent="0.2">
      <c r="I46" s="215"/>
    </row>
    <row r="47" spans="9:9" x14ac:dyDescent="0.2">
      <c r="I47" s="215"/>
    </row>
    <row r="48" spans="9:9" x14ac:dyDescent="0.2">
      <c r="I48" s="215"/>
    </row>
    <row r="49" spans="9:9" x14ac:dyDescent="0.2">
      <c r="I49" s="215"/>
    </row>
    <row r="50" spans="9:9" x14ac:dyDescent="0.2">
      <c r="I50" s="215"/>
    </row>
    <row r="51" spans="9:9" x14ac:dyDescent="0.2">
      <c r="I51" s="215"/>
    </row>
    <row r="52" spans="9:9" x14ac:dyDescent="0.2">
      <c r="I52" s="215"/>
    </row>
  </sheetData>
  <mergeCells count="18">
    <mergeCell ref="M7:M8"/>
    <mergeCell ref="A10:G10"/>
    <mergeCell ref="G7:G8"/>
    <mergeCell ref="H7:H8"/>
    <mergeCell ref="I7:I8"/>
    <mergeCell ref="J7:J8"/>
    <mergeCell ref="K7:K8"/>
    <mergeCell ref="L7:L8"/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opLeftCell="A2" workbookViewId="0">
      <selection activeCell="E9" sqref="E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34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84"/>
      <c r="B1" s="284"/>
      <c r="C1" s="301" t="s">
        <v>20</v>
      </c>
      <c r="D1" s="301"/>
      <c r="E1" s="301"/>
      <c r="F1" s="301"/>
      <c r="G1" s="301"/>
      <c r="H1" s="301"/>
      <c r="I1" s="301"/>
      <c r="J1" s="301"/>
      <c r="K1" s="284"/>
    </row>
    <row r="2" spans="1:24" ht="12.75" customHeight="1" x14ac:dyDescent="0.2">
      <c r="A2" s="284"/>
      <c r="B2" s="284"/>
      <c r="C2" s="3"/>
      <c r="D2" s="3"/>
      <c r="G2" s="3"/>
      <c r="K2" s="284"/>
    </row>
    <row r="3" spans="1:24" ht="20.25" customHeight="1" x14ac:dyDescent="0.2">
      <c r="A3" s="284"/>
      <c r="B3" s="284"/>
      <c r="K3" s="284"/>
    </row>
    <row r="4" spans="1:24" ht="12.75" customHeight="1" thickBot="1" x14ac:dyDescent="0.25">
      <c r="C4" s="3" t="s">
        <v>2</v>
      </c>
      <c r="D4" s="33" t="s">
        <v>266</v>
      </c>
      <c r="F4" s="3" t="s">
        <v>21</v>
      </c>
      <c r="G4" s="33">
        <v>2012</v>
      </c>
      <c r="K4" s="284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93" t="s">
        <v>5</v>
      </c>
      <c r="B7" s="282" t="s">
        <v>65</v>
      </c>
      <c r="C7" s="282" t="s">
        <v>49</v>
      </c>
      <c r="D7" s="282" t="s">
        <v>3</v>
      </c>
      <c r="E7" s="286" t="s">
        <v>22</v>
      </c>
      <c r="F7" s="282" t="s">
        <v>7</v>
      </c>
      <c r="G7" s="282" t="s">
        <v>8</v>
      </c>
      <c r="H7" s="282" t="s">
        <v>6</v>
      </c>
      <c r="I7" s="282" t="s">
        <v>4</v>
      </c>
      <c r="J7" s="286" t="s">
        <v>17</v>
      </c>
      <c r="K7" s="288" t="s">
        <v>13</v>
      </c>
      <c r="L7" s="302" t="s">
        <v>1</v>
      </c>
    </row>
    <row r="8" spans="1:24" s="6" customFormat="1" ht="24.75" customHeight="1" x14ac:dyDescent="0.2">
      <c r="A8" s="294"/>
      <c r="B8" s="283"/>
      <c r="C8" s="285"/>
      <c r="D8" s="283"/>
      <c r="E8" s="287"/>
      <c r="F8" s="285"/>
      <c r="G8" s="283"/>
      <c r="H8" s="283"/>
      <c r="I8" s="285"/>
      <c r="J8" s="287"/>
      <c r="K8" s="289"/>
      <c r="L8" s="303"/>
    </row>
    <row r="9" spans="1:24" s="6" customFormat="1" ht="123.75" x14ac:dyDescent="0.2">
      <c r="A9" s="26" t="s">
        <v>61</v>
      </c>
      <c r="B9" s="136" t="s">
        <v>265</v>
      </c>
      <c r="C9" s="136" t="s">
        <v>62</v>
      </c>
      <c r="D9" s="28" t="s">
        <v>63</v>
      </c>
      <c r="E9" s="266" t="s">
        <v>173</v>
      </c>
      <c r="F9" s="22">
        <v>6</v>
      </c>
      <c r="G9" s="22">
        <v>1</v>
      </c>
      <c r="H9" s="20">
        <v>15</v>
      </c>
      <c r="I9" s="23">
        <v>0</v>
      </c>
      <c r="J9" s="242" t="s">
        <v>182</v>
      </c>
      <c r="K9" s="246" t="s">
        <v>304</v>
      </c>
      <c r="L9" s="247" t="s">
        <v>59</v>
      </c>
    </row>
    <row r="10" spans="1:24" s="7" customFormat="1" ht="15.75" customHeight="1" thickBot="1" x14ac:dyDescent="0.25">
      <c r="A10" s="305" t="s">
        <v>0</v>
      </c>
      <c r="B10" s="306"/>
      <c r="C10" s="306"/>
      <c r="D10" s="306"/>
      <c r="E10" s="306"/>
      <c r="F10" s="306"/>
      <c r="G10" s="306"/>
      <c r="H10" s="24">
        <f>SUM(H9:H9)</f>
        <v>15</v>
      </c>
      <c r="I10" s="25">
        <f>SUM(I9)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6">
    <mergeCell ref="H7:H8"/>
    <mergeCell ref="I7:I8"/>
    <mergeCell ref="J7:J8"/>
    <mergeCell ref="K7:K8"/>
    <mergeCell ref="L7:L8"/>
    <mergeCell ref="A10:G10"/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G7:G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2"/>
  <sheetViews>
    <sheetView topLeftCell="A2" workbookViewId="0">
      <selection activeCell="D9" sqref="D9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2.4257812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24" ht="33.75" customHeight="1" x14ac:dyDescent="0.2">
      <c r="A1" s="284"/>
      <c r="B1" s="284"/>
      <c r="C1" s="301" t="s">
        <v>20</v>
      </c>
      <c r="D1" s="301"/>
      <c r="E1" s="301"/>
      <c r="F1" s="301"/>
      <c r="G1" s="301"/>
      <c r="H1" s="301"/>
      <c r="I1" s="301"/>
      <c r="J1" s="301"/>
      <c r="K1" s="284"/>
    </row>
    <row r="2" spans="1:24" ht="12.75" customHeight="1" x14ac:dyDescent="0.2">
      <c r="A2" s="284"/>
      <c r="B2" s="284"/>
      <c r="C2" s="3"/>
      <c r="D2" s="3"/>
      <c r="G2" s="3"/>
      <c r="K2" s="284"/>
    </row>
    <row r="3" spans="1:24" ht="20.25" customHeight="1" x14ac:dyDescent="0.2">
      <c r="A3" s="284"/>
      <c r="B3" s="284"/>
      <c r="K3" s="284"/>
    </row>
    <row r="4" spans="1:24" ht="12.75" customHeight="1" thickBot="1" x14ac:dyDescent="0.25">
      <c r="C4" s="3" t="s">
        <v>2</v>
      </c>
      <c r="D4" s="304" t="s">
        <v>266</v>
      </c>
      <c r="E4" s="304"/>
      <c r="F4" s="3" t="s">
        <v>21</v>
      </c>
      <c r="G4" s="33">
        <v>2012</v>
      </c>
      <c r="K4" s="284"/>
    </row>
    <row r="5" spans="1:24" ht="12.75" customHeight="1" thickTop="1" x14ac:dyDescent="0.2">
      <c r="C5" s="3"/>
      <c r="D5" s="216"/>
      <c r="F5" s="3"/>
      <c r="G5" s="32"/>
      <c r="K5" s="34"/>
    </row>
    <row r="6" spans="1:24" ht="12.75" customHeight="1" thickBot="1" x14ac:dyDescent="0.25">
      <c r="C6" s="3"/>
      <c r="D6" s="45"/>
      <c r="G6" s="3"/>
    </row>
    <row r="7" spans="1:24" s="6" customFormat="1" ht="24.75" customHeight="1" thickTop="1" x14ac:dyDescent="0.2">
      <c r="A7" s="293" t="s">
        <v>5</v>
      </c>
      <c r="B7" s="282" t="s">
        <v>65</v>
      </c>
      <c r="C7" s="282" t="s">
        <v>49</v>
      </c>
      <c r="D7" s="282" t="s">
        <v>3</v>
      </c>
      <c r="E7" s="286" t="s">
        <v>22</v>
      </c>
      <c r="F7" s="282" t="s">
        <v>7</v>
      </c>
      <c r="G7" s="282" t="s">
        <v>8</v>
      </c>
      <c r="H7" s="282" t="s">
        <v>6</v>
      </c>
      <c r="I7" s="346" t="s">
        <v>174</v>
      </c>
      <c r="J7" s="282" t="s">
        <v>4</v>
      </c>
      <c r="K7" s="286" t="s">
        <v>17</v>
      </c>
      <c r="L7" s="288" t="s">
        <v>13</v>
      </c>
      <c r="M7" s="302" t="s">
        <v>1</v>
      </c>
    </row>
    <row r="8" spans="1:24" s="6" customFormat="1" ht="24.75" customHeight="1" x14ac:dyDescent="0.2">
      <c r="A8" s="294"/>
      <c r="B8" s="283"/>
      <c r="C8" s="285"/>
      <c r="D8" s="283"/>
      <c r="E8" s="287"/>
      <c r="F8" s="285"/>
      <c r="G8" s="283"/>
      <c r="H8" s="283"/>
      <c r="I8" s="347"/>
      <c r="J8" s="285"/>
      <c r="K8" s="287"/>
      <c r="L8" s="289"/>
      <c r="M8" s="303"/>
    </row>
    <row r="9" spans="1:24" s="6" customFormat="1" ht="67.5" x14ac:dyDescent="0.2">
      <c r="A9" s="26" t="s">
        <v>43</v>
      </c>
      <c r="B9" s="27" t="s">
        <v>10</v>
      </c>
      <c r="C9" s="27" t="s">
        <v>44</v>
      </c>
      <c r="D9" s="254" t="s">
        <v>269</v>
      </c>
      <c r="E9" s="28" t="s">
        <v>315</v>
      </c>
      <c r="F9" s="22">
        <v>1</v>
      </c>
      <c r="G9" s="22">
        <v>1</v>
      </c>
      <c r="H9" s="20">
        <v>15</v>
      </c>
      <c r="I9" s="23">
        <v>0</v>
      </c>
      <c r="J9" s="240">
        <v>0</v>
      </c>
      <c r="K9" s="242" t="s">
        <v>182</v>
      </c>
      <c r="L9" s="243" t="s">
        <v>304</v>
      </c>
      <c r="M9" s="244" t="s">
        <v>181</v>
      </c>
    </row>
    <row r="10" spans="1:24" s="7" customFormat="1" ht="15.75" customHeight="1" thickBot="1" x14ac:dyDescent="0.25">
      <c r="A10" s="305" t="s">
        <v>0</v>
      </c>
      <c r="B10" s="306"/>
      <c r="C10" s="306"/>
      <c r="D10" s="306"/>
      <c r="E10" s="306"/>
      <c r="F10" s="306"/>
      <c r="G10" s="306"/>
      <c r="H10" s="24">
        <f>SUM(H9)</f>
        <v>15</v>
      </c>
      <c r="I10" s="25">
        <f>SUM(I9:I9)</f>
        <v>0</v>
      </c>
      <c r="J10" s="29">
        <f>SUM(J9:J9)</f>
        <v>0</v>
      </c>
      <c r="K10" s="29"/>
      <c r="L10" s="111"/>
      <c r="M10" s="30"/>
    </row>
    <row r="11" spans="1:24" s="1" customFormat="1" ht="25.5" customHeight="1" thickTop="1" x14ac:dyDescent="0.2">
      <c r="C11" s="8"/>
      <c r="D11" s="8"/>
      <c r="E11" s="8"/>
      <c r="F11" s="8"/>
      <c r="G11" s="8"/>
      <c r="H11" s="8"/>
      <c r="I11" s="12"/>
      <c r="J11" s="12"/>
      <c r="K11" s="9"/>
      <c r="L11" s="9"/>
      <c r="M11" s="9"/>
      <c r="N11" s="9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s="1" customFormat="1" ht="25.5" customHeight="1" x14ac:dyDescent="0.2">
      <c r="C12" s="11"/>
      <c r="D12" s="11"/>
      <c r="E12" s="11"/>
      <c r="F12" s="13"/>
      <c r="G12" s="13"/>
      <c r="H12" s="11"/>
      <c r="I12" s="16"/>
      <c r="J12" s="16"/>
      <c r="K12" s="15"/>
      <c r="L12" s="15"/>
      <c r="M12" s="15"/>
      <c r="N12" s="1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19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4"/>
      <c r="G14" s="14"/>
      <c r="H14" s="11"/>
      <c r="I14" s="16"/>
      <c r="J14" s="16"/>
      <c r="K14" s="10"/>
      <c r="L14" s="10"/>
      <c r="M14" s="10"/>
      <c r="N14" s="10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2.75" x14ac:dyDescent="0.2">
      <c r="J15" s="16"/>
      <c r="K15" s="4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12.75" x14ac:dyDescent="0.2">
      <c r="J16" s="16"/>
    </row>
    <row r="17" spans="10:10" ht="12.75" x14ac:dyDescent="0.2">
      <c r="J17" s="16"/>
    </row>
    <row r="18" spans="10:10" x14ac:dyDescent="0.2">
      <c r="J18" s="1"/>
    </row>
    <row r="36" spans="9:9" x14ac:dyDescent="0.2">
      <c r="I36" s="110"/>
    </row>
    <row r="37" spans="9:9" x14ac:dyDescent="0.2">
      <c r="I37" s="110"/>
    </row>
    <row r="38" spans="9:9" x14ac:dyDescent="0.2">
      <c r="I38" s="110"/>
    </row>
    <row r="39" spans="9:9" x14ac:dyDescent="0.2">
      <c r="I39" s="110"/>
    </row>
    <row r="40" spans="9:9" x14ac:dyDescent="0.2">
      <c r="I40" s="110"/>
    </row>
    <row r="41" spans="9:9" x14ac:dyDescent="0.2">
      <c r="I41" s="110"/>
    </row>
    <row r="42" spans="9:9" x14ac:dyDescent="0.2">
      <c r="I42" s="110"/>
    </row>
    <row r="43" spans="9:9" x14ac:dyDescent="0.2">
      <c r="I43" s="110"/>
    </row>
    <row r="44" spans="9:9" x14ac:dyDescent="0.2">
      <c r="I44" s="110"/>
    </row>
    <row r="45" spans="9:9" x14ac:dyDescent="0.2">
      <c r="I45" s="110"/>
    </row>
    <row r="46" spans="9:9" x14ac:dyDescent="0.2">
      <c r="I46" s="110"/>
    </row>
    <row r="47" spans="9:9" x14ac:dyDescent="0.2">
      <c r="I47" s="110"/>
    </row>
    <row r="48" spans="9:9" x14ac:dyDescent="0.2">
      <c r="I48" s="110"/>
    </row>
    <row r="49" spans="9:9" x14ac:dyDescent="0.2">
      <c r="I49" s="110"/>
    </row>
    <row r="50" spans="9:9" x14ac:dyDescent="0.2">
      <c r="I50" s="110"/>
    </row>
    <row r="51" spans="9:9" x14ac:dyDescent="0.2">
      <c r="I51" s="110"/>
    </row>
    <row r="52" spans="9:9" x14ac:dyDescent="0.2">
      <c r="I52" s="110"/>
    </row>
  </sheetData>
  <mergeCells count="18">
    <mergeCell ref="A1:B3"/>
    <mergeCell ref="C1:J1"/>
    <mergeCell ref="K1:K4"/>
    <mergeCell ref="A7:A8"/>
    <mergeCell ref="B7:B8"/>
    <mergeCell ref="C7:C8"/>
    <mergeCell ref="D7:D8"/>
    <mergeCell ref="D4:E4"/>
    <mergeCell ref="A10:G10"/>
    <mergeCell ref="J7:J8"/>
    <mergeCell ref="G7:G8"/>
    <mergeCell ref="L7:L8"/>
    <mergeCell ref="M7:M8"/>
    <mergeCell ref="H7:H8"/>
    <mergeCell ref="I7:I8"/>
    <mergeCell ref="K7:K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8"/>
  <sheetViews>
    <sheetView topLeftCell="A5" workbookViewId="0">
      <selection activeCell="E14" sqref="E14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84"/>
      <c r="B1" s="284"/>
      <c r="C1" s="301" t="s">
        <v>20</v>
      </c>
      <c r="D1" s="301"/>
      <c r="E1" s="301"/>
      <c r="F1" s="301"/>
      <c r="G1" s="301"/>
      <c r="H1" s="301"/>
      <c r="I1" s="301"/>
      <c r="J1" s="301"/>
      <c r="K1" s="284"/>
    </row>
    <row r="2" spans="1:24" ht="12.75" customHeight="1" x14ac:dyDescent="0.2">
      <c r="A2" s="284"/>
      <c r="B2" s="284"/>
      <c r="C2" s="3"/>
      <c r="D2" s="3"/>
      <c r="G2" s="3"/>
      <c r="K2" s="284"/>
    </row>
    <row r="3" spans="1:24" ht="20.25" customHeight="1" x14ac:dyDescent="0.2">
      <c r="A3" s="284"/>
      <c r="B3" s="284"/>
      <c r="K3" s="284"/>
    </row>
    <row r="4" spans="1:24" ht="12.75" customHeight="1" thickBot="1" x14ac:dyDescent="0.25">
      <c r="C4" s="3" t="s">
        <v>2</v>
      </c>
      <c r="D4" s="304" t="s">
        <v>266</v>
      </c>
      <c r="E4" s="304"/>
      <c r="F4" s="3" t="s">
        <v>21</v>
      </c>
      <c r="G4" s="33">
        <v>2012</v>
      </c>
      <c r="K4" s="284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93" t="s">
        <v>5</v>
      </c>
      <c r="B7" s="282" t="s">
        <v>65</v>
      </c>
      <c r="C7" s="282" t="s">
        <v>49</v>
      </c>
      <c r="D7" s="282" t="s">
        <v>3</v>
      </c>
      <c r="E7" s="286" t="s">
        <v>22</v>
      </c>
      <c r="F7" s="282" t="s">
        <v>7</v>
      </c>
      <c r="G7" s="282" t="s">
        <v>8</v>
      </c>
      <c r="H7" s="282" t="s">
        <v>6</v>
      </c>
      <c r="I7" s="282" t="s">
        <v>4</v>
      </c>
      <c r="J7" s="286" t="s">
        <v>17</v>
      </c>
      <c r="K7" s="288" t="s">
        <v>13</v>
      </c>
      <c r="L7" s="302" t="s">
        <v>1</v>
      </c>
    </row>
    <row r="8" spans="1:24" s="6" customFormat="1" ht="24.75" customHeight="1" x14ac:dyDescent="0.2">
      <c r="A8" s="294"/>
      <c r="B8" s="283"/>
      <c r="C8" s="285"/>
      <c r="D8" s="283"/>
      <c r="E8" s="287"/>
      <c r="F8" s="285"/>
      <c r="G8" s="283"/>
      <c r="H8" s="283"/>
      <c r="I8" s="285"/>
      <c r="J8" s="287"/>
      <c r="K8" s="289"/>
      <c r="L8" s="303"/>
    </row>
    <row r="9" spans="1:24" s="219" customFormat="1" ht="50.25" customHeight="1" x14ac:dyDescent="0.2">
      <c r="A9" s="26" t="s">
        <v>319</v>
      </c>
      <c r="B9" s="27" t="s">
        <v>10</v>
      </c>
      <c r="C9" s="27" t="s">
        <v>14</v>
      </c>
      <c r="D9" s="266" t="s">
        <v>320</v>
      </c>
      <c r="E9" s="21" t="s">
        <v>321</v>
      </c>
      <c r="F9" s="22">
        <v>6</v>
      </c>
      <c r="G9" s="22">
        <v>11</v>
      </c>
      <c r="H9" s="20">
        <v>2</v>
      </c>
      <c r="I9" s="229">
        <f>(9396000+14993000)/2</f>
        <v>12194500</v>
      </c>
      <c r="J9" s="229">
        <v>15000000</v>
      </c>
      <c r="K9" s="257" t="s">
        <v>322</v>
      </c>
      <c r="L9" s="256"/>
    </row>
    <row r="10" spans="1:24" s="6" customFormat="1" ht="33.75" x14ac:dyDescent="0.2">
      <c r="A10" s="26" t="s">
        <v>175</v>
      </c>
      <c r="B10" s="352" t="s">
        <v>10</v>
      </c>
      <c r="C10" s="352" t="s">
        <v>14</v>
      </c>
      <c r="D10" s="266" t="s">
        <v>176</v>
      </c>
      <c r="E10" s="21" t="s">
        <v>64</v>
      </c>
      <c r="F10" s="22">
        <v>6</v>
      </c>
      <c r="G10" s="22">
        <v>1</v>
      </c>
      <c r="H10" s="20">
        <v>15</v>
      </c>
      <c r="I10" s="240">
        <v>0</v>
      </c>
      <c r="J10" s="350" t="s">
        <v>183</v>
      </c>
      <c r="K10" s="348" t="s">
        <v>304</v>
      </c>
      <c r="L10" s="354" t="s">
        <v>180</v>
      </c>
    </row>
    <row r="11" spans="1:24" s="189" customFormat="1" ht="33.75" x14ac:dyDescent="0.2">
      <c r="A11" s="184" t="s">
        <v>175</v>
      </c>
      <c r="B11" s="353"/>
      <c r="C11" s="353"/>
      <c r="D11" s="268" t="s">
        <v>270</v>
      </c>
      <c r="E11" s="185" t="s">
        <v>64</v>
      </c>
      <c r="F11" s="186">
        <v>6</v>
      </c>
      <c r="G11" s="186">
        <v>1</v>
      </c>
      <c r="H11" s="187">
        <v>15</v>
      </c>
      <c r="I11" s="241">
        <v>0</v>
      </c>
      <c r="J11" s="351"/>
      <c r="K11" s="349"/>
      <c r="L11" s="355"/>
    </row>
    <row r="12" spans="1:24" s="7" customFormat="1" ht="15.75" customHeight="1" thickBot="1" x14ac:dyDescent="0.25">
      <c r="A12" s="305" t="s">
        <v>0</v>
      </c>
      <c r="B12" s="306"/>
      <c r="C12" s="306"/>
      <c r="D12" s="306"/>
      <c r="E12" s="306"/>
      <c r="F12" s="306"/>
      <c r="G12" s="306"/>
      <c r="H12" s="24">
        <f>SUM(H10:H11)</f>
        <v>30</v>
      </c>
      <c r="I12" s="25">
        <f>SUM(I10:I10)</f>
        <v>0</v>
      </c>
      <c r="J12" s="29"/>
      <c r="K12" s="29"/>
      <c r="L12" s="30"/>
    </row>
    <row r="13" spans="1:24" s="1" customFormat="1" ht="12.75" thickTop="1" x14ac:dyDescent="0.2"/>
    <row r="14" spans="1:24" s="1" customFormat="1" ht="25.5" customHeight="1" x14ac:dyDescent="0.2">
      <c r="C14" s="8"/>
      <c r="D14" s="8"/>
      <c r="E14" s="8"/>
      <c r="F14" s="8"/>
      <c r="G14" s="8"/>
      <c r="H14" s="8"/>
      <c r="I14" s="12"/>
      <c r="J14" s="12"/>
      <c r="K14" s="9"/>
      <c r="L14" s="9"/>
      <c r="M14" s="9"/>
      <c r="N14" s="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25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267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4"/>
      <c r="G17" s="14"/>
      <c r="H17" s="11"/>
      <c r="I17" s="16"/>
      <c r="J17" s="16"/>
      <c r="K17" s="10"/>
      <c r="L17" s="10"/>
      <c r="M17" s="10"/>
      <c r="N17" s="10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x14ac:dyDescent="0.2">
      <c r="K18" s="4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</sheetData>
  <mergeCells count="22">
    <mergeCell ref="A12:G12"/>
    <mergeCell ref="G7:G8"/>
    <mergeCell ref="H7:H8"/>
    <mergeCell ref="I7:I8"/>
    <mergeCell ref="J7:J8"/>
    <mergeCell ref="C7:C8"/>
    <mergeCell ref="B10:B11"/>
    <mergeCell ref="L7:L8"/>
    <mergeCell ref="K10:K11"/>
    <mergeCell ref="J10:J11"/>
    <mergeCell ref="D4:E4"/>
    <mergeCell ref="C10:C11"/>
    <mergeCell ref="L10:L11"/>
    <mergeCell ref="K7:K8"/>
    <mergeCell ref="F7:F8"/>
    <mergeCell ref="A1:B3"/>
    <mergeCell ref="C1:J1"/>
    <mergeCell ref="K1:K4"/>
    <mergeCell ref="A7:A8"/>
    <mergeCell ref="B7:B8"/>
    <mergeCell ref="E7:E8"/>
    <mergeCell ref="D7:D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7"/>
  <sheetViews>
    <sheetView workbookViewId="0">
      <selection activeCell="E21" sqref="E21"/>
    </sheetView>
  </sheetViews>
  <sheetFormatPr baseColWidth="10" defaultColWidth="7.5703125" defaultRowHeight="12" x14ac:dyDescent="0.2"/>
  <cols>
    <col min="1" max="1" width="9.42578125" style="191" customWidth="1"/>
    <col min="2" max="2" width="8.85546875" style="191" customWidth="1"/>
    <col min="3" max="3" width="19.85546875" style="191" customWidth="1"/>
    <col min="4" max="4" width="16.42578125" style="191" customWidth="1"/>
    <col min="5" max="5" width="26.140625" style="191" customWidth="1"/>
    <col min="6" max="6" width="13.7109375" style="191" customWidth="1"/>
    <col min="7" max="7" width="15.28515625" style="191" customWidth="1"/>
    <col min="8" max="8" width="8.85546875" style="191" bestFit="1" customWidth="1"/>
    <col min="9" max="9" width="13.5703125" style="191" customWidth="1"/>
    <col min="10" max="10" width="19.28515625" style="191" customWidth="1"/>
    <col min="11" max="11" width="15.140625" style="191" customWidth="1"/>
    <col min="12" max="12" width="20.5703125" style="191" customWidth="1"/>
    <col min="13" max="13" width="19.85546875" style="191" customWidth="1"/>
    <col min="14" max="16384" width="7.5703125" style="191"/>
  </cols>
  <sheetData>
    <row r="1" spans="1:25" ht="33.75" customHeight="1" x14ac:dyDescent="0.2">
      <c r="A1" s="325"/>
      <c r="B1" s="325"/>
      <c r="C1" s="333" t="s">
        <v>20</v>
      </c>
      <c r="D1" s="333"/>
      <c r="E1" s="333"/>
      <c r="F1" s="333"/>
      <c r="G1" s="333"/>
      <c r="H1" s="333"/>
      <c r="I1" s="333"/>
      <c r="J1" s="333"/>
      <c r="K1" s="333"/>
      <c r="L1" s="325"/>
    </row>
    <row r="2" spans="1:25" ht="12.75" customHeight="1" x14ac:dyDescent="0.2">
      <c r="A2" s="325"/>
      <c r="B2" s="325"/>
      <c r="C2" s="192"/>
      <c r="D2" s="192"/>
      <c r="G2" s="192"/>
      <c r="L2" s="325"/>
    </row>
    <row r="3" spans="1:25" ht="20.25" customHeight="1" x14ac:dyDescent="0.2">
      <c r="A3" s="325"/>
      <c r="B3" s="325"/>
      <c r="L3" s="325"/>
    </row>
    <row r="4" spans="1:25" ht="12.75" customHeight="1" thickBot="1" x14ac:dyDescent="0.25">
      <c r="C4" s="192" t="s">
        <v>2</v>
      </c>
      <c r="D4" s="329" t="s">
        <v>266</v>
      </c>
      <c r="E4" s="329"/>
      <c r="G4" s="192" t="s">
        <v>21</v>
      </c>
      <c r="H4" s="193">
        <v>2012</v>
      </c>
      <c r="L4" s="325"/>
    </row>
    <row r="5" spans="1:25" ht="12.75" customHeight="1" thickTop="1" x14ac:dyDescent="0.2">
      <c r="C5" s="192"/>
      <c r="D5" s="194"/>
      <c r="F5" s="192"/>
      <c r="G5" s="194"/>
      <c r="L5" s="190"/>
    </row>
    <row r="6" spans="1:25" ht="12.75" customHeight="1" thickBot="1" x14ac:dyDescent="0.25">
      <c r="C6" s="192"/>
      <c r="D6" s="192"/>
      <c r="G6" s="192"/>
    </row>
    <row r="7" spans="1:25" s="189" customFormat="1" ht="24.75" customHeight="1" thickTop="1" x14ac:dyDescent="0.2">
      <c r="A7" s="307" t="s">
        <v>5</v>
      </c>
      <c r="B7" s="309" t="s">
        <v>65</v>
      </c>
      <c r="C7" s="309" t="s">
        <v>49</v>
      </c>
      <c r="D7" s="309" t="s">
        <v>69</v>
      </c>
      <c r="E7" s="311" t="s">
        <v>22</v>
      </c>
      <c r="F7" s="309" t="s">
        <v>7</v>
      </c>
      <c r="G7" s="309" t="s">
        <v>8</v>
      </c>
      <c r="H7" s="309" t="s">
        <v>6</v>
      </c>
      <c r="I7" s="311" t="s">
        <v>271</v>
      </c>
      <c r="J7" s="309" t="s">
        <v>4</v>
      </c>
      <c r="K7" s="311" t="s">
        <v>17</v>
      </c>
      <c r="L7" s="317" t="s">
        <v>13</v>
      </c>
      <c r="M7" s="336" t="s">
        <v>1</v>
      </c>
    </row>
    <row r="8" spans="1:25" s="189" customFormat="1" ht="24.75" customHeight="1" x14ac:dyDescent="0.2">
      <c r="A8" s="308"/>
      <c r="B8" s="310"/>
      <c r="C8" s="310"/>
      <c r="D8" s="310"/>
      <c r="E8" s="312"/>
      <c r="F8" s="310"/>
      <c r="G8" s="310"/>
      <c r="H8" s="310"/>
      <c r="I8" s="312"/>
      <c r="J8" s="310"/>
      <c r="K8" s="312"/>
      <c r="L8" s="318"/>
      <c r="M8" s="337"/>
    </row>
    <row r="9" spans="1:25" s="189" customFormat="1" ht="45" x14ac:dyDescent="0.2">
      <c r="A9" s="184" t="s">
        <v>272</v>
      </c>
      <c r="B9" s="195" t="s">
        <v>10</v>
      </c>
      <c r="C9" s="195" t="s">
        <v>273</v>
      </c>
      <c r="D9" s="260" t="s">
        <v>274</v>
      </c>
      <c r="E9" s="185" t="s">
        <v>275</v>
      </c>
      <c r="F9" s="186">
        <v>6</v>
      </c>
      <c r="G9" s="186">
        <v>1</v>
      </c>
      <c r="H9" s="187">
        <v>18</v>
      </c>
      <c r="I9" s="229">
        <v>29647</v>
      </c>
      <c r="J9" s="229">
        <f>I9*H9</f>
        <v>533646</v>
      </c>
      <c r="K9" s="356" t="s">
        <v>183</v>
      </c>
      <c r="L9" s="358" t="s">
        <v>304</v>
      </c>
      <c r="M9" s="245" t="s">
        <v>180</v>
      </c>
    </row>
    <row r="10" spans="1:25" s="189" customFormat="1" ht="56.25" x14ac:dyDescent="0.2">
      <c r="A10" s="184" t="s">
        <v>276</v>
      </c>
      <c r="B10" s="195" t="s">
        <v>10</v>
      </c>
      <c r="C10" s="195" t="s">
        <v>273</v>
      </c>
      <c r="D10" s="260" t="s">
        <v>277</v>
      </c>
      <c r="E10" s="185" t="s">
        <v>278</v>
      </c>
      <c r="F10" s="186">
        <v>6</v>
      </c>
      <c r="G10" s="186">
        <v>1</v>
      </c>
      <c r="H10" s="187">
        <v>18</v>
      </c>
      <c r="I10" s="188">
        <v>0</v>
      </c>
      <c r="J10" s="241">
        <f>I10*H10</f>
        <v>0</v>
      </c>
      <c r="K10" s="357"/>
      <c r="L10" s="359"/>
      <c r="M10" s="245" t="s">
        <v>180</v>
      </c>
    </row>
    <row r="11" spans="1:25" s="192" customFormat="1" ht="15.75" customHeight="1" thickBot="1" x14ac:dyDescent="0.25">
      <c r="A11" s="342" t="s">
        <v>0</v>
      </c>
      <c r="B11" s="343"/>
      <c r="C11" s="343"/>
      <c r="D11" s="343"/>
      <c r="E11" s="343"/>
      <c r="F11" s="343"/>
      <c r="G11" s="343"/>
      <c r="H11" s="196">
        <f>SUM(H9:H10)</f>
        <v>36</v>
      </c>
      <c r="I11" s="197">
        <f>SUM(I9:I10)</f>
        <v>29647</v>
      </c>
      <c r="J11" s="198">
        <f>SUM(J9:J10)</f>
        <v>533646</v>
      </c>
      <c r="K11" s="199"/>
      <c r="L11" s="199"/>
      <c r="M11" s="200"/>
    </row>
    <row r="12" spans="1:25" s="201" customFormat="1" ht="12.75" thickTop="1" x14ac:dyDescent="0.2"/>
    <row r="13" spans="1:25" s="201" customFormat="1" ht="25.5" customHeight="1" x14ac:dyDescent="0.2">
      <c r="C13" s="202"/>
      <c r="D13" s="202"/>
      <c r="E13" s="202"/>
      <c r="F13" s="202"/>
      <c r="G13" s="202"/>
      <c r="H13" s="202"/>
      <c r="I13" s="202"/>
      <c r="J13" s="203"/>
      <c r="K13" s="203"/>
      <c r="L13" s="204"/>
      <c r="M13" s="204"/>
      <c r="N13" s="204"/>
      <c r="O13" s="204"/>
      <c r="P13" s="205"/>
      <c r="Q13" s="205"/>
      <c r="R13" s="205"/>
      <c r="S13" s="205"/>
      <c r="T13" s="205"/>
      <c r="U13" s="205"/>
      <c r="V13" s="205"/>
      <c r="W13" s="205"/>
      <c r="X13" s="205"/>
      <c r="Y13" s="205"/>
    </row>
    <row r="14" spans="1:25" s="201" customFormat="1" ht="25.5" customHeight="1" x14ac:dyDescent="0.2">
      <c r="C14" s="206"/>
      <c r="D14" s="206"/>
      <c r="E14" s="206"/>
      <c r="F14" s="207"/>
      <c r="G14" s="207"/>
      <c r="H14" s="206"/>
      <c r="I14" s="206"/>
      <c r="J14" s="208"/>
      <c r="K14" s="208"/>
      <c r="L14" s="209"/>
      <c r="M14" s="209"/>
      <c r="N14" s="209"/>
      <c r="O14" s="209"/>
      <c r="P14" s="205"/>
      <c r="Q14" s="205"/>
      <c r="R14" s="205"/>
      <c r="S14" s="205"/>
      <c r="T14" s="205"/>
      <c r="U14" s="205"/>
      <c r="V14" s="205"/>
      <c r="W14" s="205"/>
      <c r="X14" s="205"/>
      <c r="Y14" s="205"/>
    </row>
    <row r="15" spans="1:25" s="201" customFormat="1" ht="19.5" customHeight="1" x14ac:dyDescent="0.2">
      <c r="C15" s="206"/>
      <c r="D15" s="206"/>
      <c r="E15" s="206"/>
      <c r="F15" s="207"/>
      <c r="G15" s="207"/>
      <c r="H15" s="206"/>
      <c r="I15" s="206"/>
      <c r="J15" s="208"/>
      <c r="K15" s="208"/>
      <c r="L15" s="209"/>
      <c r="M15" s="209"/>
      <c r="N15" s="209"/>
      <c r="O15" s="209"/>
      <c r="P15" s="205"/>
      <c r="Q15" s="205"/>
      <c r="R15" s="205"/>
      <c r="S15" s="205"/>
      <c r="T15" s="205"/>
      <c r="U15" s="205"/>
      <c r="V15" s="205"/>
      <c r="W15" s="205"/>
      <c r="X15" s="205"/>
      <c r="Y15" s="205"/>
    </row>
    <row r="16" spans="1:25" s="201" customFormat="1" ht="19.5" customHeight="1" x14ac:dyDescent="0.2">
      <c r="C16" s="206"/>
      <c r="D16" s="206"/>
      <c r="E16" s="206"/>
      <c r="F16" s="210"/>
      <c r="G16" s="210"/>
      <c r="H16" s="206"/>
      <c r="I16" s="206"/>
      <c r="J16" s="208"/>
      <c r="K16" s="208"/>
      <c r="L16" s="211"/>
      <c r="M16" s="211"/>
      <c r="N16" s="211"/>
      <c r="O16" s="211"/>
      <c r="P16" s="205"/>
      <c r="Q16" s="205"/>
      <c r="R16" s="205"/>
      <c r="S16" s="205"/>
      <c r="T16" s="205"/>
      <c r="U16" s="205"/>
      <c r="V16" s="205"/>
      <c r="W16" s="205"/>
      <c r="X16" s="205"/>
      <c r="Y16" s="205"/>
    </row>
    <row r="17" spans="12:25" s="201" customFormat="1" x14ac:dyDescent="0.2">
      <c r="L17" s="212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</row>
  </sheetData>
  <mergeCells count="20">
    <mergeCell ref="M7:M8"/>
    <mergeCell ref="K9:K10"/>
    <mergeCell ref="L9:L10"/>
    <mergeCell ref="A11:G11"/>
    <mergeCell ref="G7:G8"/>
    <mergeCell ref="H7:H8"/>
    <mergeCell ref="I7:I8"/>
    <mergeCell ref="J7:J8"/>
    <mergeCell ref="K7:K8"/>
    <mergeCell ref="L7:L8"/>
    <mergeCell ref="A1:B3"/>
    <mergeCell ref="C1:K1"/>
    <mergeCell ref="L1:L4"/>
    <mergeCell ref="D4:E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34"/>
  <sheetViews>
    <sheetView topLeftCell="A9" zoomScaleNormal="100" workbookViewId="0">
      <selection activeCell="E19" sqref="E19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141" customWidth="1"/>
    <col min="13" max="14" width="15.42578125" style="36" customWidth="1"/>
    <col min="15" max="15" width="8.42578125" style="2" bestFit="1" customWidth="1"/>
    <col min="16" max="16384" width="7.5703125" style="2"/>
  </cols>
  <sheetData>
    <row r="1" spans="1:14" ht="33.75" customHeight="1" x14ac:dyDescent="0.2">
      <c r="A1" s="284"/>
      <c r="B1" s="284"/>
      <c r="C1" s="301" t="s">
        <v>20</v>
      </c>
      <c r="D1" s="301"/>
      <c r="E1" s="301"/>
      <c r="F1" s="301"/>
      <c r="G1" s="301"/>
      <c r="H1" s="301"/>
      <c r="I1" s="301"/>
      <c r="J1" s="301"/>
      <c r="K1" s="301"/>
      <c r="L1" s="301"/>
    </row>
    <row r="2" spans="1:14" ht="12.75" customHeight="1" x14ac:dyDescent="0.2">
      <c r="A2" s="284"/>
      <c r="B2" s="284"/>
      <c r="C2" s="3"/>
      <c r="D2" s="3"/>
      <c r="E2" s="3"/>
      <c r="H2" s="3"/>
    </row>
    <row r="3" spans="1:14" ht="20.25" customHeight="1" x14ac:dyDescent="0.2">
      <c r="A3" s="284"/>
      <c r="B3" s="284"/>
    </row>
    <row r="4" spans="1:14" ht="20.25" customHeight="1" x14ac:dyDescent="0.2">
      <c r="A4" s="34"/>
      <c r="B4" s="34"/>
    </row>
    <row r="5" spans="1:14" ht="12.75" customHeight="1" thickBot="1" x14ac:dyDescent="0.25">
      <c r="C5" s="3" t="s">
        <v>2</v>
      </c>
      <c r="D5" s="33" t="s">
        <v>266</v>
      </c>
      <c r="E5" s="32"/>
      <c r="G5" s="1"/>
      <c r="H5" s="32"/>
    </row>
    <row r="6" spans="1:14" ht="12.75" customHeight="1" thickTop="1" x14ac:dyDescent="0.2">
      <c r="C6" s="3"/>
      <c r="D6" s="32"/>
      <c r="E6" s="32"/>
      <c r="G6" s="3"/>
      <c r="H6" s="32"/>
    </row>
    <row r="7" spans="1:14" ht="12.75" customHeight="1" thickBot="1" x14ac:dyDescent="0.25">
      <c r="C7" s="3" t="s">
        <v>21</v>
      </c>
      <c r="D7" s="51">
        <v>2012</v>
      </c>
      <c r="E7" s="32"/>
      <c r="G7" s="3"/>
      <c r="H7" s="32"/>
    </row>
    <row r="8" spans="1:14" ht="12.75" customHeight="1" thickTop="1" x14ac:dyDescent="0.2">
      <c r="C8" s="3"/>
      <c r="D8" s="50"/>
      <c r="E8" s="32"/>
      <c r="G8" s="3"/>
      <c r="H8" s="32"/>
    </row>
    <row r="9" spans="1:14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142"/>
      <c r="M9" s="137"/>
      <c r="N9" s="137"/>
    </row>
    <row r="10" spans="1:14" ht="12.75" customHeight="1" thickBot="1" x14ac:dyDescent="0.25">
      <c r="A10" s="3"/>
      <c r="C10" s="3"/>
      <c r="D10" s="3"/>
      <c r="E10" s="3"/>
      <c r="H10" s="3"/>
    </row>
    <row r="11" spans="1:14" s="1" customFormat="1" ht="36.75" customHeight="1" thickTop="1" thickBot="1" x14ac:dyDescent="0.25">
      <c r="A11" s="46" t="s">
        <v>65</v>
      </c>
      <c r="B11" s="102" t="s">
        <v>49</v>
      </c>
      <c r="C11" s="87" t="s">
        <v>5</v>
      </c>
      <c r="D11" s="87" t="s">
        <v>69</v>
      </c>
      <c r="E11" s="87" t="s">
        <v>3</v>
      </c>
      <c r="F11" s="90" t="s">
        <v>145</v>
      </c>
      <c r="G11" s="88" t="s">
        <v>23</v>
      </c>
      <c r="H11" s="87" t="s">
        <v>24</v>
      </c>
      <c r="I11" s="87" t="s">
        <v>46</v>
      </c>
      <c r="J11" s="88" t="s">
        <v>68</v>
      </c>
      <c r="K11" s="89" t="s">
        <v>47</v>
      </c>
      <c r="L11" s="143" t="s">
        <v>311</v>
      </c>
      <c r="M11" s="138" t="s">
        <v>194</v>
      </c>
      <c r="N11" s="138" t="s">
        <v>0</v>
      </c>
    </row>
    <row r="12" spans="1:14" ht="23.25" thickTop="1" x14ac:dyDescent="0.2">
      <c r="A12" s="365"/>
      <c r="B12" s="365"/>
      <c r="C12" s="127" t="s">
        <v>196</v>
      </c>
      <c r="D12" s="258" t="s">
        <v>148</v>
      </c>
      <c r="E12" s="95" t="s">
        <v>197</v>
      </c>
      <c r="F12" s="96" t="s">
        <v>25</v>
      </c>
      <c r="G12" s="97"/>
      <c r="H12" s="98"/>
      <c r="I12" s="97"/>
      <c r="J12" s="97"/>
      <c r="K12" s="99"/>
      <c r="L12" s="145">
        <v>25</v>
      </c>
      <c r="M12" s="151"/>
      <c r="N12" s="232">
        <f t="shared" ref="N12:N63" si="0">M12*L12</f>
        <v>0</v>
      </c>
    </row>
    <row r="13" spans="1:14" ht="45" x14ac:dyDescent="0.2">
      <c r="A13" s="365"/>
      <c r="B13" s="365"/>
      <c r="C13" s="126" t="s">
        <v>308</v>
      </c>
      <c r="D13" s="94" t="s">
        <v>309</v>
      </c>
      <c r="E13" s="95" t="s">
        <v>310</v>
      </c>
      <c r="F13" s="96" t="s">
        <v>27</v>
      </c>
      <c r="G13" s="97"/>
      <c r="H13" s="230"/>
      <c r="I13" s="97"/>
      <c r="J13" s="97"/>
      <c r="K13" s="99"/>
      <c r="L13" s="83">
        <v>25</v>
      </c>
      <c r="M13" s="231"/>
      <c r="N13" s="232">
        <f t="shared" si="0"/>
        <v>0</v>
      </c>
    </row>
    <row r="14" spans="1:14" ht="22.5" x14ac:dyDescent="0.2">
      <c r="A14" s="365"/>
      <c r="B14" s="365"/>
      <c r="C14" s="127" t="s">
        <v>198</v>
      </c>
      <c r="D14" s="106" t="s">
        <v>149</v>
      </c>
      <c r="E14" s="95" t="s">
        <v>199</v>
      </c>
      <c r="F14" s="96" t="s">
        <v>26</v>
      </c>
      <c r="G14" s="97"/>
      <c r="H14" s="98"/>
      <c r="I14" s="97"/>
      <c r="J14" s="97"/>
      <c r="K14" s="99"/>
      <c r="L14" s="145">
        <v>20</v>
      </c>
      <c r="M14" s="151"/>
      <c r="N14" s="232">
        <f t="shared" si="0"/>
        <v>0</v>
      </c>
    </row>
    <row r="15" spans="1:14" ht="33.75" x14ac:dyDescent="0.2">
      <c r="A15" s="365"/>
      <c r="B15" s="365"/>
      <c r="C15" s="127" t="s">
        <v>70</v>
      </c>
      <c r="D15" s="94" t="s">
        <v>76</v>
      </c>
      <c r="E15" s="95" t="s">
        <v>75</v>
      </c>
      <c r="F15" s="96" t="s">
        <v>26</v>
      </c>
      <c r="G15" s="97"/>
      <c r="H15" s="98"/>
      <c r="I15" s="97">
        <f t="shared" ref="I15:I20" si="1">G15-H15</f>
        <v>0</v>
      </c>
      <c r="J15" s="97">
        <v>24</v>
      </c>
      <c r="K15" s="99">
        <f>H15+J15</f>
        <v>24</v>
      </c>
      <c r="L15" s="145">
        <f>16*4</f>
        <v>64</v>
      </c>
      <c r="M15" s="151"/>
      <c r="N15" s="232">
        <f t="shared" si="0"/>
        <v>0</v>
      </c>
    </row>
    <row r="16" spans="1:14" ht="33.75" x14ac:dyDescent="0.2">
      <c r="A16" s="365"/>
      <c r="B16" s="365"/>
      <c r="C16" s="128" t="s">
        <v>70</v>
      </c>
      <c r="D16" s="47" t="s">
        <v>72</v>
      </c>
      <c r="E16" s="49" t="s">
        <v>75</v>
      </c>
      <c r="F16" s="37" t="s">
        <v>26</v>
      </c>
      <c r="G16" s="39"/>
      <c r="H16" s="41"/>
      <c r="I16" s="39">
        <f t="shared" si="1"/>
        <v>0</v>
      </c>
      <c r="J16" s="39">
        <v>24</v>
      </c>
      <c r="K16" s="38">
        <f>H16+J16</f>
        <v>24</v>
      </c>
      <c r="L16" s="145">
        <f>16*8</f>
        <v>128</v>
      </c>
      <c r="M16" s="151"/>
      <c r="N16" s="152">
        <f t="shared" si="0"/>
        <v>0</v>
      </c>
    </row>
    <row r="17" spans="1:14" ht="33.75" x14ac:dyDescent="0.2">
      <c r="A17" s="365"/>
      <c r="B17" s="365"/>
      <c r="C17" s="128" t="s">
        <v>71</v>
      </c>
      <c r="D17" s="47" t="s">
        <v>73</v>
      </c>
      <c r="E17" s="49" t="s">
        <v>77</v>
      </c>
      <c r="F17" s="37" t="s">
        <v>26</v>
      </c>
      <c r="G17" s="39">
        <v>360</v>
      </c>
      <c r="H17" s="39">
        <v>340</v>
      </c>
      <c r="I17" s="39">
        <f t="shared" si="1"/>
        <v>20</v>
      </c>
      <c r="J17" s="40">
        <v>36</v>
      </c>
      <c r="K17" s="38">
        <v>332</v>
      </c>
      <c r="L17" s="145">
        <f>16*8</f>
        <v>128</v>
      </c>
      <c r="M17" s="151"/>
      <c r="N17" s="152">
        <f t="shared" si="0"/>
        <v>0</v>
      </c>
    </row>
    <row r="18" spans="1:14" ht="22.5" x14ac:dyDescent="0.2">
      <c r="A18" s="365"/>
      <c r="B18" s="365"/>
      <c r="C18" s="48" t="s">
        <v>74</v>
      </c>
      <c r="D18" s="47" t="s">
        <v>79</v>
      </c>
      <c r="E18" s="49" t="s">
        <v>78</v>
      </c>
      <c r="F18" s="37" t="s">
        <v>26</v>
      </c>
      <c r="G18" s="39">
        <v>6</v>
      </c>
      <c r="H18" s="39"/>
      <c r="I18" s="39">
        <f t="shared" si="1"/>
        <v>6</v>
      </c>
      <c r="J18" s="40">
        <v>5</v>
      </c>
      <c r="K18" s="38">
        <f>H18+J18</f>
        <v>5</v>
      </c>
      <c r="L18" s="145">
        <v>25</v>
      </c>
      <c r="M18" s="151"/>
      <c r="N18" s="152">
        <f t="shared" si="0"/>
        <v>0</v>
      </c>
    </row>
    <row r="19" spans="1:14" ht="22.5" x14ac:dyDescent="0.2">
      <c r="A19" s="365"/>
      <c r="B19" s="365"/>
      <c r="C19" s="48" t="s">
        <v>200</v>
      </c>
      <c r="D19" s="47" t="s">
        <v>202</v>
      </c>
      <c r="E19" s="49" t="s">
        <v>201</v>
      </c>
      <c r="F19" s="37" t="s">
        <v>26</v>
      </c>
      <c r="G19" s="39">
        <v>6</v>
      </c>
      <c r="H19" s="39"/>
      <c r="I19" s="39">
        <f t="shared" si="1"/>
        <v>6</v>
      </c>
      <c r="J19" s="40">
        <v>5</v>
      </c>
      <c r="K19" s="38">
        <f>H19+J19</f>
        <v>5</v>
      </c>
      <c r="L19" s="145">
        <v>20</v>
      </c>
      <c r="M19" s="151"/>
      <c r="N19" s="152">
        <f t="shared" si="0"/>
        <v>0</v>
      </c>
    </row>
    <row r="20" spans="1:14" ht="22.5" x14ac:dyDescent="0.2">
      <c r="A20" s="365"/>
      <c r="B20" s="365"/>
      <c r="C20" s="48" t="s">
        <v>80</v>
      </c>
      <c r="D20" s="47" t="s">
        <v>28</v>
      </c>
      <c r="E20" s="49" t="s">
        <v>81</v>
      </c>
      <c r="F20" s="37" t="s">
        <v>26</v>
      </c>
      <c r="G20" s="39">
        <v>30</v>
      </c>
      <c r="H20" s="39">
        <v>30</v>
      </c>
      <c r="I20" s="39">
        <f t="shared" si="1"/>
        <v>0</v>
      </c>
      <c r="J20" s="40">
        <v>20</v>
      </c>
      <c r="K20" s="38">
        <f>H20+J20</f>
        <v>50</v>
      </c>
      <c r="L20" s="145">
        <v>600</v>
      </c>
      <c r="M20" s="151"/>
      <c r="N20" s="152">
        <f t="shared" si="0"/>
        <v>0</v>
      </c>
    </row>
    <row r="21" spans="1:14" ht="22.5" x14ac:dyDescent="0.2">
      <c r="A21" s="365"/>
      <c r="B21" s="365"/>
      <c r="C21" s="48" t="s">
        <v>82</v>
      </c>
      <c r="D21" s="47" t="s">
        <v>84</v>
      </c>
      <c r="E21" s="49" t="s">
        <v>83</v>
      </c>
      <c r="F21" s="37" t="s">
        <v>26</v>
      </c>
      <c r="G21" s="39">
        <v>30</v>
      </c>
      <c r="H21" s="39">
        <v>29</v>
      </c>
      <c r="I21" s="39">
        <f t="shared" ref="I21:I26" si="2">G21-H21</f>
        <v>1</v>
      </c>
      <c r="J21" s="40">
        <v>20</v>
      </c>
      <c r="K21" s="38">
        <f t="shared" ref="K21:K26" si="3">H21+J21</f>
        <v>49</v>
      </c>
      <c r="L21" s="145">
        <v>128</v>
      </c>
      <c r="M21" s="151"/>
      <c r="N21" s="152">
        <f t="shared" si="0"/>
        <v>0</v>
      </c>
    </row>
    <row r="22" spans="1:14" ht="22.5" x14ac:dyDescent="0.2">
      <c r="A22" s="365"/>
      <c r="B22" s="365"/>
      <c r="C22" s="48" t="s">
        <v>203</v>
      </c>
      <c r="D22" s="47" t="s">
        <v>165</v>
      </c>
      <c r="E22" s="49" t="s">
        <v>204</v>
      </c>
      <c r="F22" s="37" t="s">
        <v>26</v>
      </c>
      <c r="G22" s="39">
        <v>30</v>
      </c>
      <c r="H22" s="39">
        <v>29</v>
      </c>
      <c r="I22" s="39">
        <f t="shared" si="2"/>
        <v>1</v>
      </c>
      <c r="J22" s="40">
        <v>20</v>
      </c>
      <c r="K22" s="38">
        <f t="shared" si="3"/>
        <v>49</v>
      </c>
      <c r="L22" s="145">
        <f>+L21/2</f>
        <v>64</v>
      </c>
      <c r="M22" s="151"/>
      <c r="N22" s="152">
        <f t="shared" si="0"/>
        <v>0</v>
      </c>
    </row>
    <row r="23" spans="1:14" x14ac:dyDescent="0.2">
      <c r="A23" s="365"/>
      <c r="B23" s="365"/>
      <c r="C23" s="48" t="s">
        <v>205</v>
      </c>
      <c r="D23" s="47" t="s">
        <v>166</v>
      </c>
      <c r="E23" s="49" t="s">
        <v>206</v>
      </c>
      <c r="F23" s="37" t="s">
        <v>26</v>
      </c>
      <c r="G23" s="39">
        <v>30</v>
      </c>
      <c r="H23" s="39">
        <v>29</v>
      </c>
      <c r="I23" s="39">
        <f t="shared" si="2"/>
        <v>1</v>
      </c>
      <c r="J23" s="40">
        <v>20</v>
      </c>
      <c r="K23" s="38">
        <f t="shared" si="3"/>
        <v>49</v>
      </c>
      <c r="L23" s="145">
        <v>40</v>
      </c>
      <c r="M23" s="151"/>
      <c r="N23" s="152">
        <f t="shared" si="0"/>
        <v>0</v>
      </c>
    </row>
    <row r="24" spans="1:14" ht="15.75" thickBot="1" x14ac:dyDescent="0.25">
      <c r="A24" s="365"/>
      <c r="B24" s="364"/>
      <c r="C24" s="159" t="s">
        <v>205</v>
      </c>
      <c r="D24" s="160" t="s">
        <v>167</v>
      </c>
      <c r="E24" s="161" t="s">
        <v>206</v>
      </c>
      <c r="F24" s="162" t="s">
        <v>26</v>
      </c>
      <c r="G24" s="163">
        <v>30</v>
      </c>
      <c r="H24" s="163">
        <v>29</v>
      </c>
      <c r="I24" s="163">
        <f t="shared" si="2"/>
        <v>1</v>
      </c>
      <c r="J24" s="164">
        <v>20</v>
      </c>
      <c r="K24" s="165">
        <f t="shared" si="3"/>
        <v>49</v>
      </c>
      <c r="L24" s="166">
        <v>40</v>
      </c>
      <c r="M24" s="153"/>
      <c r="N24" s="154">
        <f t="shared" si="0"/>
        <v>0</v>
      </c>
    </row>
    <row r="25" spans="1:14" ht="23.25" thickTop="1" x14ac:dyDescent="0.2">
      <c r="A25" s="365"/>
      <c r="B25" s="363" t="s">
        <v>210</v>
      </c>
      <c r="C25" s="119" t="s">
        <v>85</v>
      </c>
      <c r="D25" s="120" t="s">
        <v>87</v>
      </c>
      <c r="E25" s="121" t="s">
        <v>86</v>
      </c>
      <c r="F25" s="122" t="s">
        <v>26</v>
      </c>
      <c r="G25" s="123"/>
      <c r="H25" s="167"/>
      <c r="I25" s="123">
        <f t="shared" si="2"/>
        <v>0</v>
      </c>
      <c r="J25" s="123">
        <v>2</v>
      </c>
      <c r="K25" s="125">
        <f t="shared" si="3"/>
        <v>2</v>
      </c>
      <c r="L25" s="146">
        <v>16</v>
      </c>
      <c r="M25" s="149"/>
      <c r="N25" s="150">
        <f t="shared" si="0"/>
        <v>0</v>
      </c>
    </row>
    <row r="26" spans="1:14" ht="22.5" x14ac:dyDescent="0.2">
      <c r="A26" s="365"/>
      <c r="B26" s="365"/>
      <c r="C26" s="48" t="s">
        <v>207</v>
      </c>
      <c r="D26" s="47" t="s">
        <v>208</v>
      </c>
      <c r="E26" s="49" t="s">
        <v>209</v>
      </c>
      <c r="F26" s="37" t="s">
        <v>26</v>
      </c>
      <c r="G26" s="39"/>
      <c r="H26" s="41"/>
      <c r="I26" s="39">
        <f t="shared" si="2"/>
        <v>0</v>
      </c>
      <c r="J26" s="39">
        <v>2</v>
      </c>
      <c r="K26" s="38">
        <f t="shared" si="3"/>
        <v>2</v>
      </c>
      <c r="L26" s="145">
        <v>16</v>
      </c>
      <c r="M26" s="151"/>
      <c r="N26" s="152">
        <f t="shared" si="0"/>
        <v>0</v>
      </c>
    </row>
    <row r="27" spans="1:14" ht="23.25" thickBot="1" x14ac:dyDescent="0.25">
      <c r="A27" s="365"/>
      <c r="B27" s="364"/>
      <c r="C27" s="159" t="s">
        <v>254</v>
      </c>
      <c r="D27" s="160" t="s">
        <v>255</v>
      </c>
      <c r="E27" s="161" t="s">
        <v>256</v>
      </c>
      <c r="F27" s="162" t="s">
        <v>26</v>
      </c>
      <c r="G27" s="163"/>
      <c r="H27" s="168"/>
      <c r="I27" s="163"/>
      <c r="J27" s="163"/>
      <c r="K27" s="165"/>
      <c r="L27" s="166">
        <v>16</v>
      </c>
      <c r="M27" s="153"/>
      <c r="N27" s="154">
        <f t="shared" si="0"/>
        <v>0</v>
      </c>
    </row>
    <row r="28" spans="1:14" ht="22.5" customHeight="1" thickTop="1" x14ac:dyDescent="0.2">
      <c r="A28" s="365"/>
      <c r="B28" s="363" t="s">
        <v>12</v>
      </c>
      <c r="C28" s="155" t="s">
        <v>211</v>
      </c>
      <c r="D28" s="94" t="s">
        <v>168</v>
      </c>
      <c r="E28" s="95" t="s">
        <v>212</v>
      </c>
      <c r="F28" s="96" t="s">
        <v>26</v>
      </c>
      <c r="G28" s="97"/>
      <c r="H28" s="98"/>
      <c r="I28" s="97"/>
      <c r="J28" s="97"/>
      <c r="K28" s="99"/>
      <c r="L28" s="144">
        <v>32</v>
      </c>
      <c r="M28" s="157"/>
      <c r="N28" s="158">
        <f t="shared" si="0"/>
        <v>0</v>
      </c>
    </row>
    <row r="29" spans="1:14" ht="22.5" x14ac:dyDescent="0.2">
      <c r="A29" s="365"/>
      <c r="B29" s="365"/>
      <c r="C29" s="48" t="s">
        <v>178</v>
      </c>
      <c r="D29" s="47" t="s">
        <v>177</v>
      </c>
      <c r="E29" s="49" t="s">
        <v>179</v>
      </c>
      <c r="F29" s="37" t="s">
        <v>26</v>
      </c>
      <c r="G29" s="39">
        <v>100</v>
      </c>
      <c r="H29" s="39">
        <v>100</v>
      </c>
      <c r="I29" s="39">
        <f t="shared" ref="I29:I34" si="4">G29-H29</f>
        <v>0</v>
      </c>
      <c r="J29" s="40"/>
      <c r="K29" s="38">
        <f t="shared" ref="K29:K34" si="5">H29+J29</f>
        <v>100</v>
      </c>
      <c r="L29" s="145">
        <v>1</v>
      </c>
      <c r="M29" s="151"/>
      <c r="N29" s="152">
        <f t="shared" si="0"/>
        <v>0</v>
      </c>
    </row>
    <row r="30" spans="1:14" ht="33.75" x14ac:dyDescent="0.2">
      <c r="A30" s="365"/>
      <c r="B30" s="365"/>
      <c r="C30" s="48" t="s">
        <v>95</v>
      </c>
      <c r="D30" s="47" t="s">
        <v>29</v>
      </c>
      <c r="E30" s="49" t="s">
        <v>94</v>
      </c>
      <c r="F30" s="37" t="s">
        <v>25</v>
      </c>
      <c r="G30" s="39">
        <v>5</v>
      </c>
      <c r="H30" s="39">
        <v>5</v>
      </c>
      <c r="I30" s="39">
        <f t="shared" si="4"/>
        <v>0</v>
      </c>
      <c r="J30" s="40"/>
      <c r="K30" s="38">
        <f t="shared" si="5"/>
        <v>5</v>
      </c>
      <c r="L30" s="145">
        <v>16</v>
      </c>
      <c r="M30" s="151"/>
      <c r="N30" s="152">
        <f t="shared" si="0"/>
        <v>0</v>
      </c>
    </row>
    <row r="31" spans="1:14" ht="22.5" x14ac:dyDescent="0.2">
      <c r="A31" s="365"/>
      <c r="B31" s="365"/>
      <c r="C31" s="48" t="s">
        <v>97</v>
      </c>
      <c r="D31" s="47" t="s">
        <v>48</v>
      </c>
      <c r="E31" s="49" t="s">
        <v>96</v>
      </c>
      <c r="F31" s="37" t="s">
        <v>25</v>
      </c>
      <c r="G31" s="39">
        <v>10</v>
      </c>
      <c r="H31" s="39">
        <v>10</v>
      </c>
      <c r="I31" s="39">
        <f t="shared" si="4"/>
        <v>0</v>
      </c>
      <c r="J31" s="40">
        <v>2</v>
      </c>
      <c r="K31" s="38">
        <f t="shared" si="5"/>
        <v>12</v>
      </c>
      <c r="L31" s="145">
        <v>32</v>
      </c>
      <c r="M31" s="151"/>
      <c r="N31" s="152">
        <f t="shared" si="0"/>
        <v>0</v>
      </c>
    </row>
    <row r="32" spans="1:14" ht="33.75" x14ac:dyDescent="0.2">
      <c r="A32" s="365"/>
      <c r="B32" s="365"/>
      <c r="C32" s="48" t="s">
        <v>99</v>
      </c>
      <c r="D32" s="47" t="s">
        <v>30</v>
      </c>
      <c r="E32" s="49" t="s">
        <v>98</v>
      </c>
      <c r="F32" s="37" t="s">
        <v>25</v>
      </c>
      <c r="G32" s="39">
        <v>1</v>
      </c>
      <c r="H32" s="39">
        <v>1</v>
      </c>
      <c r="I32" s="39">
        <f t="shared" si="4"/>
        <v>0</v>
      </c>
      <c r="J32" s="40"/>
      <c r="K32" s="38">
        <f t="shared" si="5"/>
        <v>1</v>
      </c>
      <c r="L32" s="145">
        <v>30</v>
      </c>
      <c r="M32" s="151"/>
      <c r="N32" s="152">
        <f t="shared" si="0"/>
        <v>0</v>
      </c>
    </row>
    <row r="33" spans="1:14" ht="33.75" x14ac:dyDescent="0.2">
      <c r="A33" s="365"/>
      <c r="B33" s="365"/>
      <c r="C33" s="48" t="s">
        <v>101</v>
      </c>
      <c r="D33" s="47" t="s">
        <v>31</v>
      </c>
      <c r="E33" s="49" t="s">
        <v>100</v>
      </c>
      <c r="F33" s="37" t="s">
        <v>25</v>
      </c>
      <c r="G33" s="39">
        <v>2</v>
      </c>
      <c r="H33" s="39">
        <v>2</v>
      </c>
      <c r="I33" s="39">
        <f t="shared" si="4"/>
        <v>0</v>
      </c>
      <c r="J33" s="40">
        <v>2</v>
      </c>
      <c r="K33" s="38">
        <f t="shared" si="5"/>
        <v>4</v>
      </c>
      <c r="L33" s="145">
        <v>16</v>
      </c>
      <c r="M33" s="151"/>
      <c r="N33" s="152">
        <f t="shared" si="0"/>
        <v>0</v>
      </c>
    </row>
    <row r="34" spans="1:14" ht="33.75" x14ac:dyDescent="0.2">
      <c r="A34" s="365"/>
      <c r="B34" s="365"/>
      <c r="C34" s="48" t="s">
        <v>102</v>
      </c>
      <c r="D34" s="47" t="s">
        <v>104</v>
      </c>
      <c r="E34" s="49" t="s">
        <v>103</v>
      </c>
      <c r="F34" s="37" t="s">
        <v>27</v>
      </c>
      <c r="G34" s="39">
        <v>50</v>
      </c>
      <c r="H34" s="39">
        <v>47</v>
      </c>
      <c r="I34" s="39">
        <f t="shared" si="4"/>
        <v>3</v>
      </c>
      <c r="J34" s="40"/>
      <c r="K34" s="38">
        <f t="shared" si="5"/>
        <v>47</v>
      </c>
      <c r="L34" s="145">
        <v>250</v>
      </c>
      <c r="M34" s="151"/>
      <c r="N34" s="152">
        <f t="shared" si="0"/>
        <v>0</v>
      </c>
    </row>
    <row r="35" spans="1:14" x14ac:dyDescent="0.2">
      <c r="A35" s="365"/>
      <c r="B35" s="365"/>
      <c r="C35" s="48" t="s">
        <v>252</v>
      </c>
      <c r="D35" s="47" t="s">
        <v>169</v>
      </c>
      <c r="E35" s="49" t="s">
        <v>215</v>
      </c>
      <c r="F35" s="37" t="s">
        <v>27</v>
      </c>
      <c r="G35" s="39"/>
      <c r="H35" s="39"/>
      <c r="I35" s="39"/>
      <c r="J35" s="40"/>
      <c r="K35" s="38"/>
      <c r="L35" s="145">
        <v>64</v>
      </c>
      <c r="M35" s="151"/>
      <c r="N35" s="152">
        <f t="shared" si="0"/>
        <v>0</v>
      </c>
    </row>
    <row r="36" spans="1:14" ht="45" x14ac:dyDescent="0.2">
      <c r="A36" s="365"/>
      <c r="B36" s="365"/>
      <c r="C36" s="48" t="s">
        <v>107</v>
      </c>
      <c r="D36" s="47" t="s">
        <v>33</v>
      </c>
      <c r="E36" s="49" t="s">
        <v>108</v>
      </c>
      <c r="F36" s="37" t="s">
        <v>26</v>
      </c>
      <c r="G36" s="39">
        <v>15</v>
      </c>
      <c r="H36" s="39">
        <v>10</v>
      </c>
      <c r="I36" s="39">
        <f>G36-H36</f>
        <v>5</v>
      </c>
      <c r="J36" s="40">
        <v>5</v>
      </c>
      <c r="K36" s="38">
        <f>H36+J36</f>
        <v>15</v>
      </c>
      <c r="L36" s="145">
        <v>128</v>
      </c>
      <c r="M36" s="151"/>
      <c r="N36" s="152">
        <f t="shared" si="0"/>
        <v>0</v>
      </c>
    </row>
    <row r="37" spans="1:14" ht="22.5" x14ac:dyDescent="0.2">
      <c r="A37" s="365"/>
      <c r="B37" s="365"/>
      <c r="C37" s="48" t="s">
        <v>109</v>
      </c>
      <c r="D37" s="47" t="s">
        <v>34</v>
      </c>
      <c r="E37" s="49" t="s">
        <v>110</v>
      </c>
      <c r="F37" s="37" t="s">
        <v>26</v>
      </c>
      <c r="G37" s="39">
        <v>10</v>
      </c>
      <c r="H37" s="39">
        <v>10</v>
      </c>
      <c r="I37" s="39">
        <f>G37-H37</f>
        <v>0</v>
      </c>
      <c r="J37" s="40">
        <v>10</v>
      </c>
      <c r="K37" s="38">
        <f>H37+J37</f>
        <v>20</v>
      </c>
      <c r="L37" s="145">
        <v>20</v>
      </c>
      <c r="M37" s="151"/>
      <c r="N37" s="152">
        <f t="shared" si="0"/>
        <v>0</v>
      </c>
    </row>
    <row r="38" spans="1:14" ht="24" x14ac:dyDescent="0.2">
      <c r="A38" s="365"/>
      <c r="B38" s="365"/>
      <c r="C38" s="48" t="s">
        <v>216</v>
      </c>
      <c r="D38" s="106" t="s">
        <v>151</v>
      </c>
      <c r="E38" s="49" t="s">
        <v>217</v>
      </c>
      <c r="F38" s="37" t="s">
        <v>26</v>
      </c>
      <c r="G38" s="39"/>
      <c r="H38" s="39"/>
      <c r="I38" s="39"/>
      <c r="J38" s="40"/>
      <c r="K38" s="38"/>
      <c r="L38" s="145">
        <v>16</v>
      </c>
      <c r="M38" s="151"/>
      <c r="N38" s="152">
        <f t="shared" si="0"/>
        <v>0</v>
      </c>
    </row>
    <row r="39" spans="1:14" ht="45" x14ac:dyDescent="0.2">
      <c r="A39" s="365"/>
      <c r="B39" s="365"/>
      <c r="C39" s="48" t="s">
        <v>218</v>
      </c>
      <c r="D39" s="106" t="s">
        <v>152</v>
      </c>
      <c r="E39" s="49" t="s">
        <v>219</v>
      </c>
      <c r="F39" s="37" t="s">
        <v>26</v>
      </c>
      <c r="G39" s="39"/>
      <c r="H39" s="39"/>
      <c r="I39" s="39"/>
      <c r="J39" s="40"/>
      <c r="K39" s="38"/>
      <c r="L39" s="145">
        <v>16</v>
      </c>
      <c r="M39" s="151"/>
      <c r="N39" s="152">
        <f t="shared" si="0"/>
        <v>0</v>
      </c>
    </row>
    <row r="40" spans="1:14" ht="56.25" x14ac:dyDescent="0.2">
      <c r="A40" s="365"/>
      <c r="B40" s="365"/>
      <c r="C40" s="48" t="s">
        <v>220</v>
      </c>
      <c r="D40" s="106" t="s">
        <v>222</v>
      </c>
      <c r="E40" s="49" t="s">
        <v>221</v>
      </c>
      <c r="F40" s="37" t="s">
        <v>26</v>
      </c>
      <c r="G40" s="39"/>
      <c r="H40" s="39"/>
      <c r="I40" s="39"/>
      <c r="J40" s="40"/>
      <c r="K40" s="38"/>
      <c r="L40" s="145">
        <v>32</v>
      </c>
      <c r="M40" s="151"/>
      <c r="N40" s="152">
        <f t="shared" si="0"/>
        <v>0</v>
      </c>
    </row>
    <row r="41" spans="1:14" x14ac:dyDescent="0.2">
      <c r="A41" s="365"/>
      <c r="B41" s="365"/>
      <c r="C41" s="48" t="s">
        <v>11</v>
      </c>
      <c r="D41" s="47" t="s">
        <v>172</v>
      </c>
      <c r="E41" s="49" t="s">
        <v>172</v>
      </c>
      <c r="F41" s="37" t="s">
        <v>26</v>
      </c>
      <c r="G41" s="39"/>
      <c r="H41" s="109"/>
      <c r="I41" s="39">
        <f>G41-H41</f>
        <v>0</v>
      </c>
      <c r="J41" s="39">
        <v>5</v>
      </c>
      <c r="K41" s="38">
        <v>1</v>
      </c>
      <c r="L41" s="145">
        <v>20</v>
      </c>
      <c r="M41" s="151"/>
      <c r="N41" s="152">
        <f t="shared" si="0"/>
        <v>0</v>
      </c>
    </row>
    <row r="42" spans="1:14" ht="33.75" x14ac:dyDescent="0.2">
      <c r="A42" s="365"/>
      <c r="B42" s="365"/>
      <c r="C42" s="48" t="s">
        <v>223</v>
      </c>
      <c r="D42" s="106" t="s">
        <v>153</v>
      </c>
      <c r="E42" s="49" t="s">
        <v>224</v>
      </c>
      <c r="F42" s="37" t="s">
        <v>26</v>
      </c>
      <c r="G42" s="39"/>
      <c r="H42" s="41"/>
      <c r="I42" s="39">
        <f t="shared" ref="I42:I47" si="6">G42-H42</f>
        <v>0</v>
      </c>
      <c r="J42" s="39">
        <v>5</v>
      </c>
      <c r="K42" s="38">
        <v>1</v>
      </c>
      <c r="L42" s="145">
        <v>20</v>
      </c>
      <c r="M42" s="151"/>
      <c r="N42" s="152">
        <f t="shared" si="0"/>
        <v>0</v>
      </c>
    </row>
    <row r="43" spans="1:14" ht="67.5" x14ac:dyDescent="0.2">
      <c r="A43" s="365"/>
      <c r="B43" s="365"/>
      <c r="C43" s="48" t="s">
        <v>111</v>
      </c>
      <c r="D43" s="47" t="s">
        <v>112</v>
      </c>
      <c r="E43" s="49" t="s">
        <v>114</v>
      </c>
      <c r="F43" s="37" t="s">
        <v>27</v>
      </c>
      <c r="G43" s="39"/>
      <c r="H43" s="41"/>
      <c r="I43" s="39">
        <f t="shared" si="6"/>
        <v>0</v>
      </c>
      <c r="J43" s="39">
        <v>2</v>
      </c>
      <c r="K43" s="38">
        <f>H43+J43</f>
        <v>2</v>
      </c>
      <c r="L43" s="145">
        <v>64</v>
      </c>
      <c r="M43" s="151"/>
      <c r="N43" s="152">
        <f t="shared" si="0"/>
        <v>0</v>
      </c>
    </row>
    <row r="44" spans="1:14" ht="68.25" thickBot="1" x14ac:dyDescent="0.25">
      <c r="A44" s="365"/>
      <c r="B44" s="365"/>
      <c r="C44" s="103" t="s">
        <v>115</v>
      </c>
      <c r="D44" s="114" t="s">
        <v>113</v>
      </c>
      <c r="E44" s="104" t="s">
        <v>119</v>
      </c>
      <c r="F44" s="115" t="s">
        <v>27</v>
      </c>
      <c r="G44" s="116"/>
      <c r="H44" s="117"/>
      <c r="I44" s="116">
        <f t="shared" si="6"/>
        <v>0</v>
      </c>
      <c r="J44" s="116">
        <v>2</v>
      </c>
      <c r="K44" s="118">
        <f>H44+J44</f>
        <v>2</v>
      </c>
      <c r="L44" s="145">
        <v>128</v>
      </c>
      <c r="M44" s="151"/>
      <c r="N44" s="152">
        <f t="shared" si="0"/>
        <v>0</v>
      </c>
    </row>
    <row r="45" spans="1:14" ht="68.25" thickTop="1" x14ac:dyDescent="0.2">
      <c r="A45" s="365"/>
      <c r="B45" s="366"/>
      <c r="C45" s="48" t="s">
        <v>116</v>
      </c>
      <c r="D45" s="47" t="s">
        <v>117</v>
      </c>
      <c r="E45" s="49" t="s">
        <v>118</v>
      </c>
      <c r="F45" s="37" t="s">
        <v>27</v>
      </c>
      <c r="G45" s="123">
        <v>20</v>
      </c>
      <c r="H45" s="123">
        <v>10</v>
      </c>
      <c r="I45" s="123">
        <f t="shared" si="6"/>
        <v>10</v>
      </c>
      <c r="J45" s="124">
        <v>2</v>
      </c>
      <c r="K45" s="125">
        <f>H45+J45</f>
        <v>12</v>
      </c>
      <c r="L45" s="145">
        <v>64</v>
      </c>
      <c r="M45" s="151"/>
      <c r="N45" s="152">
        <f t="shared" si="0"/>
        <v>0</v>
      </c>
    </row>
    <row r="46" spans="1:14" ht="22.5" x14ac:dyDescent="0.2">
      <c r="A46" s="365"/>
      <c r="B46" s="365"/>
      <c r="C46" s="48" t="s">
        <v>120</v>
      </c>
      <c r="D46" s="47" t="s">
        <v>122</v>
      </c>
      <c r="E46" s="49" t="s">
        <v>121</v>
      </c>
      <c r="F46" s="37" t="s">
        <v>35</v>
      </c>
      <c r="G46" s="39">
        <v>30</v>
      </c>
      <c r="H46" s="39">
        <v>13</v>
      </c>
      <c r="I46" s="39">
        <f t="shared" si="6"/>
        <v>17</v>
      </c>
      <c r="J46" s="40">
        <v>10</v>
      </c>
      <c r="K46" s="38">
        <f>H46+J46</f>
        <v>23</v>
      </c>
      <c r="L46" s="145">
        <v>200</v>
      </c>
      <c r="M46" s="151"/>
      <c r="N46" s="152">
        <f t="shared" si="0"/>
        <v>0</v>
      </c>
    </row>
    <row r="47" spans="1:14" ht="23.25" thickBot="1" x14ac:dyDescent="0.25">
      <c r="A47" s="365"/>
      <c r="B47" s="365"/>
      <c r="C47" s="103" t="s">
        <v>125</v>
      </c>
      <c r="D47" s="114" t="s">
        <v>124</v>
      </c>
      <c r="E47" s="104" t="s">
        <v>123</v>
      </c>
      <c r="F47" s="115" t="s">
        <v>35</v>
      </c>
      <c r="G47" s="116">
        <v>15</v>
      </c>
      <c r="H47" s="116">
        <v>8</v>
      </c>
      <c r="I47" s="116">
        <f t="shared" si="6"/>
        <v>7</v>
      </c>
      <c r="J47" s="169">
        <v>5</v>
      </c>
      <c r="K47" s="118">
        <f>H47+J47</f>
        <v>13</v>
      </c>
      <c r="L47" s="170">
        <v>100</v>
      </c>
      <c r="M47" s="171"/>
      <c r="N47" s="172">
        <f t="shared" si="0"/>
        <v>0</v>
      </c>
    </row>
    <row r="48" spans="1:14" ht="34.5" thickTop="1" x14ac:dyDescent="0.2">
      <c r="A48" s="363" t="s">
        <v>10</v>
      </c>
      <c r="B48" s="363" t="s">
        <v>12</v>
      </c>
      <c r="C48" s="119" t="s">
        <v>260</v>
      </c>
      <c r="D48" s="120" t="s">
        <v>261</v>
      </c>
      <c r="E48" s="121" t="s">
        <v>262</v>
      </c>
      <c r="F48" s="122" t="s">
        <v>154</v>
      </c>
      <c r="G48" s="123"/>
      <c r="H48" s="123"/>
      <c r="I48" s="123"/>
      <c r="J48" s="124"/>
      <c r="K48" s="125"/>
      <c r="L48" s="146">
        <v>32</v>
      </c>
      <c r="M48" s="149"/>
      <c r="N48" s="150">
        <f t="shared" si="0"/>
        <v>0</v>
      </c>
    </row>
    <row r="49" spans="1:14" ht="22.5" x14ac:dyDescent="0.2">
      <c r="A49" s="365"/>
      <c r="B49" s="365"/>
      <c r="C49" s="48" t="s">
        <v>131</v>
      </c>
      <c r="D49" s="47" t="s">
        <v>36</v>
      </c>
      <c r="E49" s="49" t="s">
        <v>132</v>
      </c>
      <c r="F49" s="37" t="s">
        <v>37</v>
      </c>
      <c r="G49" s="39">
        <v>5</v>
      </c>
      <c r="H49" s="39">
        <v>3</v>
      </c>
      <c r="I49" s="39">
        <f>G49-H49</f>
        <v>2</v>
      </c>
      <c r="J49" s="40">
        <v>2</v>
      </c>
      <c r="K49" s="38">
        <f>H49+J49</f>
        <v>5</v>
      </c>
      <c r="L49" s="145">
        <v>40</v>
      </c>
      <c r="M49" s="151"/>
      <c r="N49" s="152">
        <f t="shared" si="0"/>
        <v>0</v>
      </c>
    </row>
    <row r="50" spans="1:14" ht="33.75" x14ac:dyDescent="0.2">
      <c r="A50" s="365"/>
      <c r="B50" s="365"/>
      <c r="C50" s="52" t="s">
        <v>306</v>
      </c>
      <c r="D50" s="106" t="s">
        <v>263</v>
      </c>
      <c r="E50" s="49" t="s">
        <v>264</v>
      </c>
      <c r="F50" s="37" t="s">
        <v>38</v>
      </c>
      <c r="G50" s="39"/>
      <c r="H50" s="39"/>
      <c r="I50" s="39"/>
      <c r="J50" s="40"/>
      <c r="K50" s="38"/>
      <c r="L50" s="145">
        <v>26</v>
      </c>
      <c r="M50" s="151"/>
      <c r="N50" s="152">
        <f t="shared" si="0"/>
        <v>0</v>
      </c>
    </row>
    <row r="51" spans="1:14" ht="22.5" customHeight="1" x14ac:dyDescent="0.2">
      <c r="A51" s="365"/>
      <c r="B51" s="365"/>
      <c r="C51" s="48" t="s">
        <v>232</v>
      </c>
      <c r="D51" s="106" t="s">
        <v>231</v>
      </c>
      <c r="E51" s="49" t="s">
        <v>233</v>
      </c>
      <c r="F51" s="37" t="s">
        <v>38</v>
      </c>
      <c r="G51" s="39"/>
      <c r="H51" s="39"/>
      <c r="I51" s="39"/>
      <c r="J51" s="40"/>
      <c r="K51" s="38"/>
      <c r="L51" s="145">
        <v>26</v>
      </c>
      <c r="M51" s="151"/>
      <c r="N51" s="152">
        <f>M51*L51</f>
        <v>0</v>
      </c>
    </row>
    <row r="52" spans="1:14" ht="45" x14ac:dyDescent="0.2">
      <c r="A52" s="365"/>
      <c r="B52" s="365"/>
      <c r="C52" s="48" t="s">
        <v>234</v>
      </c>
      <c r="D52" s="106" t="s">
        <v>158</v>
      </c>
      <c r="E52" s="49" t="s">
        <v>235</v>
      </c>
      <c r="F52" s="37" t="s">
        <v>27</v>
      </c>
      <c r="G52" s="39"/>
      <c r="H52" s="39"/>
      <c r="I52" s="39"/>
      <c r="J52" s="40"/>
      <c r="K52" s="38"/>
      <c r="L52" s="145">
        <v>16</v>
      </c>
      <c r="M52" s="151"/>
      <c r="N52" s="152">
        <f t="shared" si="0"/>
        <v>0</v>
      </c>
    </row>
    <row r="53" spans="1:14" ht="45" x14ac:dyDescent="0.2">
      <c r="A53" s="365"/>
      <c r="B53" s="365"/>
      <c r="C53" s="48" t="s">
        <v>236</v>
      </c>
      <c r="D53" s="106" t="s">
        <v>159</v>
      </c>
      <c r="E53" s="49" t="s">
        <v>237</v>
      </c>
      <c r="F53" s="37" t="s">
        <v>26</v>
      </c>
      <c r="G53" s="39"/>
      <c r="H53" s="39"/>
      <c r="I53" s="39"/>
      <c r="J53" s="40"/>
      <c r="K53" s="38"/>
      <c r="L53" s="145">
        <v>16</v>
      </c>
      <c r="M53" s="151"/>
      <c r="N53" s="152">
        <f t="shared" si="0"/>
        <v>0</v>
      </c>
    </row>
    <row r="54" spans="1:14" ht="45" x14ac:dyDescent="0.2">
      <c r="A54" s="365"/>
      <c r="B54" s="365"/>
      <c r="C54" s="48" t="s">
        <v>133</v>
      </c>
      <c r="D54" s="47" t="s">
        <v>39</v>
      </c>
      <c r="E54" s="49" t="s">
        <v>134</v>
      </c>
      <c r="F54" s="37" t="s">
        <v>26</v>
      </c>
      <c r="G54" s="39">
        <v>20</v>
      </c>
      <c r="H54" s="39">
        <v>20</v>
      </c>
      <c r="I54" s="39">
        <f>G54-H54</f>
        <v>0</v>
      </c>
      <c r="J54" s="40">
        <v>10</v>
      </c>
      <c r="K54" s="38">
        <f>H54+J54</f>
        <v>30</v>
      </c>
      <c r="L54" s="145">
        <v>64</v>
      </c>
      <c r="M54" s="151"/>
      <c r="N54" s="152">
        <f t="shared" si="0"/>
        <v>0</v>
      </c>
    </row>
    <row r="55" spans="1:14" ht="36" x14ac:dyDescent="0.2">
      <c r="A55" s="365"/>
      <c r="B55" s="365"/>
      <c r="C55" s="48" t="s">
        <v>238</v>
      </c>
      <c r="D55" s="106" t="s">
        <v>240</v>
      </c>
      <c r="E55" s="49" t="s">
        <v>239</v>
      </c>
      <c r="F55" s="37" t="s">
        <v>25</v>
      </c>
      <c r="G55" s="39"/>
      <c r="H55" s="39"/>
      <c r="I55" s="39"/>
      <c r="J55" s="40"/>
      <c r="K55" s="38"/>
      <c r="L55" s="145">
        <v>4</v>
      </c>
      <c r="M55" s="151"/>
      <c r="N55" s="152">
        <f t="shared" si="0"/>
        <v>0</v>
      </c>
    </row>
    <row r="56" spans="1:14" ht="22.5" x14ac:dyDescent="0.2">
      <c r="A56" s="365"/>
      <c r="B56" s="365"/>
      <c r="C56" s="48" t="s">
        <v>241</v>
      </c>
      <c r="D56" s="106" t="s">
        <v>243</v>
      </c>
      <c r="E56" s="49" t="s">
        <v>242</v>
      </c>
      <c r="F56" s="37" t="s">
        <v>25</v>
      </c>
      <c r="G56" s="39"/>
      <c r="H56" s="39"/>
      <c r="I56" s="39"/>
      <c r="J56" s="40"/>
      <c r="K56" s="38"/>
      <c r="L56" s="145">
        <v>4</v>
      </c>
      <c r="M56" s="151"/>
      <c r="N56" s="152">
        <f t="shared" si="0"/>
        <v>0</v>
      </c>
    </row>
    <row r="57" spans="1:14" ht="22.5" x14ac:dyDescent="0.2">
      <c r="A57" s="365"/>
      <c r="B57" s="365"/>
      <c r="C57" s="52" t="s">
        <v>11</v>
      </c>
      <c r="D57" s="53" t="s">
        <v>140</v>
      </c>
      <c r="E57" s="54" t="s">
        <v>139</v>
      </c>
      <c r="F57" s="55" t="s">
        <v>26</v>
      </c>
      <c r="G57" s="61"/>
      <c r="H57" s="61"/>
      <c r="I57" s="56">
        <f>G57-H57</f>
        <v>0</v>
      </c>
      <c r="J57" s="62"/>
      <c r="K57" s="82">
        <f>H57+J57</f>
        <v>0</v>
      </c>
      <c r="L57" s="145">
        <v>700</v>
      </c>
      <c r="M57" s="151"/>
      <c r="N57" s="152">
        <f t="shared" si="0"/>
        <v>0</v>
      </c>
    </row>
    <row r="58" spans="1:14" ht="22.5" x14ac:dyDescent="0.2">
      <c r="A58" s="365"/>
      <c r="B58" s="365"/>
      <c r="C58" s="52" t="s">
        <v>244</v>
      </c>
      <c r="D58" s="53" t="s">
        <v>171</v>
      </c>
      <c r="E58" s="54" t="s">
        <v>245</v>
      </c>
      <c r="F58" s="55" t="s">
        <v>163</v>
      </c>
      <c r="G58" s="61"/>
      <c r="H58" s="61"/>
      <c r="I58" s="56"/>
      <c r="J58" s="62"/>
      <c r="K58" s="82"/>
      <c r="L58" s="145">
        <v>8</v>
      </c>
      <c r="M58" s="151"/>
      <c r="N58" s="152">
        <f t="shared" si="0"/>
        <v>0</v>
      </c>
    </row>
    <row r="59" spans="1:14" x14ac:dyDescent="0.2">
      <c r="A59" s="365"/>
      <c r="B59" s="365"/>
      <c r="C59" s="52" t="s">
        <v>144</v>
      </c>
      <c r="D59" s="53" t="s">
        <v>253</v>
      </c>
      <c r="E59" s="54" t="s">
        <v>247</v>
      </c>
      <c r="F59" s="55" t="s">
        <v>26</v>
      </c>
      <c r="G59" s="56">
        <v>4</v>
      </c>
      <c r="H59" s="56">
        <v>3</v>
      </c>
      <c r="I59" s="56">
        <f>G59-H59</f>
        <v>1</v>
      </c>
      <c r="J59" s="57"/>
      <c r="K59" s="82">
        <f>H59+J59</f>
        <v>3</v>
      </c>
      <c r="L59" s="145">
        <v>24</v>
      </c>
      <c r="M59" s="151"/>
      <c r="N59" s="152">
        <f t="shared" si="0"/>
        <v>0</v>
      </c>
    </row>
    <row r="60" spans="1:14" x14ac:dyDescent="0.2">
      <c r="A60" s="365"/>
      <c r="B60" s="365"/>
      <c r="C60" s="52" t="s">
        <v>246</v>
      </c>
      <c r="D60" s="106" t="s">
        <v>312</v>
      </c>
      <c r="E60" s="54" t="s">
        <v>247</v>
      </c>
      <c r="F60" s="55" t="s">
        <v>26</v>
      </c>
      <c r="G60" s="56"/>
      <c r="H60" s="56"/>
      <c r="I60" s="56"/>
      <c r="J60" s="57"/>
      <c r="K60" s="82"/>
      <c r="L60" s="145">
        <v>32</v>
      </c>
      <c r="M60" s="151"/>
      <c r="N60" s="152">
        <f t="shared" si="0"/>
        <v>0</v>
      </c>
    </row>
    <row r="61" spans="1:14" x14ac:dyDescent="0.2">
      <c r="A61" s="365"/>
      <c r="B61" s="365"/>
      <c r="C61" s="64" t="s">
        <v>144</v>
      </c>
      <c r="D61" s="234" t="s">
        <v>313</v>
      </c>
      <c r="E61" s="66" t="s">
        <v>247</v>
      </c>
      <c r="F61" s="235" t="s">
        <v>26</v>
      </c>
      <c r="G61" s="236"/>
      <c r="H61" s="236"/>
      <c r="I61" s="236"/>
      <c r="J61" s="237"/>
      <c r="K61" s="238"/>
      <c r="L61" s="170">
        <v>12</v>
      </c>
      <c r="M61" s="171"/>
      <c r="N61" s="172">
        <f>M61*L61</f>
        <v>0</v>
      </c>
    </row>
    <row r="62" spans="1:14" ht="15.75" thickBot="1" x14ac:dyDescent="0.25">
      <c r="A62" s="365"/>
      <c r="B62" s="364"/>
      <c r="C62" s="129" t="s">
        <v>144</v>
      </c>
      <c r="D62" s="130" t="s">
        <v>314</v>
      </c>
      <c r="E62" s="131" t="s">
        <v>247</v>
      </c>
      <c r="F62" s="132" t="s">
        <v>26</v>
      </c>
      <c r="G62" s="133"/>
      <c r="H62" s="133"/>
      <c r="I62" s="133"/>
      <c r="J62" s="134"/>
      <c r="K62" s="135"/>
      <c r="L62" s="166">
        <v>6</v>
      </c>
      <c r="M62" s="153"/>
      <c r="N62" s="154">
        <f t="shared" si="0"/>
        <v>0</v>
      </c>
    </row>
    <row r="63" spans="1:14" ht="57" thickTop="1" x14ac:dyDescent="0.2">
      <c r="A63" s="365"/>
      <c r="B63" s="363" t="s">
        <v>146</v>
      </c>
      <c r="C63" s="119" t="s">
        <v>248</v>
      </c>
      <c r="D63" s="120" t="s">
        <v>161</v>
      </c>
      <c r="E63" s="121" t="s">
        <v>249</v>
      </c>
      <c r="F63" s="122" t="s">
        <v>26</v>
      </c>
      <c r="G63" s="181">
        <v>20</v>
      </c>
      <c r="H63" s="181">
        <v>20</v>
      </c>
      <c r="I63" s="123">
        <f>G63-H63</f>
        <v>0</v>
      </c>
      <c r="J63" s="182"/>
      <c r="K63" s="125">
        <f>H63+J63</f>
        <v>20</v>
      </c>
      <c r="L63" s="146">
        <v>1000</v>
      </c>
      <c r="M63" s="149"/>
      <c r="N63" s="150">
        <f t="shared" si="0"/>
        <v>0</v>
      </c>
    </row>
    <row r="64" spans="1:14" ht="57" thickBot="1" x14ac:dyDescent="0.25">
      <c r="A64" s="364"/>
      <c r="B64" s="364"/>
      <c r="C64" s="173" t="s">
        <v>250</v>
      </c>
      <c r="D64" s="174" t="s">
        <v>41</v>
      </c>
      <c r="E64" s="175" t="s">
        <v>251</v>
      </c>
      <c r="F64" s="176" t="s">
        <v>26</v>
      </c>
      <c r="G64" s="177">
        <v>20</v>
      </c>
      <c r="H64" s="177">
        <v>20</v>
      </c>
      <c r="I64" s="178">
        <f>G64-H64</f>
        <v>0</v>
      </c>
      <c r="J64" s="179"/>
      <c r="K64" s="180">
        <f>H64+J64</f>
        <v>20</v>
      </c>
      <c r="L64" s="156">
        <v>500</v>
      </c>
      <c r="M64" s="157"/>
      <c r="N64" s="158">
        <f>M64*L64</f>
        <v>0</v>
      </c>
    </row>
    <row r="65" spans="1:25" ht="19.5" thickTop="1" thickBot="1" x14ac:dyDescent="0.25">
      <c r="A65" s="360" t="s">
        <v>0</v>
      </c>
      <c r="B65" s="361"/>
      <c r="C65" s="361"/>
      <c r="D65" s="361"/>
      <c r="E65" s="361"/>
      <c r="F65" s="362"/>
      <c r="G65" s="67">
        <f>SUM(G12:G59)</f>
        <v>809</v>
      </c>
      <c r="H65" s="67"/>
      <c r="I65" s="67"/>
      <c r="J65" s="67"/>
      <c r="K65" s="67"/>
      <c r="L65" s="147">
        <f>SUM(L12:L64)</f>
        <v>5114</v>
      </c>
      <c r="M65" s="139"/>
      <c r="N65" s="139">
        <f>SUM(N12:N64)</f>
        <v>0</v>
      </c>
    </row>
    <row r="66" spans="1:25" ht="15.75" thickTop="1" x14ac:dyDescent="0.2">
      <c r="F66"/>
      <c r="G66"/>
      <c r="H66"/>
      <c r="I66"/>
      <c r="J66"/>
      <c r="K66"/>
      <c r="L66" s="148"/>
      <c r="M66" s="140"/>
      <c r="N66" s="140"/>
    </row>
    <row r="67" spans="1:25" ht="12" x14ac:dyDescent="0.2">
      <c r="B67" s="36"/>
      <c r="L67" s="2"/>
      <c r="M67" s="2"/>
      <c r="N67" s="2"/>
    </row>
    <row r="68" spans="1:25" ht="12" x14ac:dyDescent="0.2">
      <c r="B68" s="36"/>
      <c r="L68" s="2"/>
      <c r="M68" s="2"/>
      <c r="N68" s="2"/>
    </row>
    <row r="69" spans="1:25" ht="12" x14ac:dyDescent="0.2">
      <c r="B69" s="36"/>
      <c r="L69" s="2"/>
      <c r="M69" s="2"/>
      <c r="N69" s="2"/>
    </row>
    <row r="70" spans="1:25" s="63" customFormat="1" ht="31.5" customHeight="1" x14ac:dyDescent="0.2">
      <c r="A70" s="2"/>
      <c r="B70" s="36"/>
      <c r="C70" s="2"/>
      <c r="D70" s="2"/>
      <c r="E70" s="2"/>
      <c r="F70" s="2"/>
      <c r="G70" s="2"/>
      <c r="H70" s="2"/>
      <c r="I70" s="2"/>
      <c r="J70" s="2"/>
      <c r="K70" s="2"/>
      <c r="M70"/>
      <c r="N70"/>
      <c r="O70"/>
    </row>
    <row r="71" spans="1:25" s="63" customFormat="1" ht="31.5" customHeight="1" x14ac:dyDescent="0.2">
      <c r="A71" s="2"/>
      <c r="B71" s="36"/>
      <c r="C71" s="2"/>
      <c r="D71" s="2"/>
      <c r="E71" s="2"/>
      <c r="F71" s="2"/>
      <c r="G71" s="2"/>
      <c r="H71" s="2"/>
      <c r="I71" s="2"/>
      <c r="J71" s="2"/>
      <c r="K71" s="2"/>
      <c r="M71" s="2"/>
      <c r="N71" s="2"/>
      <c r="O71" s="2"/>
    </row>
    <row r="72" spans="1:25" s="63" customFormat="1" ht="12" x14ac:dyDescent="0.2">
      <c r="A72" s="2"/>
      <c r="B72" s="36"/>
      <c r="C72" s="2"/>
      <c r="D72" s="2"/>
      <c r="E72" s="2"/>
      <c r="F72" s="2"/>
      <c r="G72" s="2"/>
      <c r="H72" s="2"/>
      <c r="I72" s="2"/>
      <c r="J72" s="2"/>
      <c r="K72" s="2"/>
      <c r="M72" s="2"/>
      <c r="N72" s="2"/>
      <c r="O72" s="2"/>
    </row>
    <row r="73" spans="1:25" s="63" customFormat="1" ht="12" x14ac:dyDescent="0.2">
      <c r="A73" s="2"/>
      <c r="B73" s="36"/>
      <c r="C73" s="2"/>
      <c r="D73" s="2"/>
      <c r="E73" s="2"/>
      <c r="F73" s="2"/>
      <c r="G73" s="2"/>
      <c r="H73" s="2"/>
      <c r="I73" s="2"/>
      <c r="J73" s="2"/>
      <c r="K73" s="2"/>
      <c r="M73" s="2"/>
      <c r="N73" s="2"/>
      <c r="O73" s="2"/>
    </row>
    <row r="74" spans="1:25" s="63" customFormat="1" ht="12" x14ac:dyDescent="0.2">
      <c r="A74" s="2"/>
      <c r="B74" s="36"/>
      <c r="C74" s="2"/>
      <c r="D74" s="2"/>
      <c r="E74" s="2"/>
      <c r="F74" s="2"/>
      <c r="G74" s="2"/>
      <c r="H74" s="2"/>
      <c r="I74" s="2"/>
      <c r="J74" s="2"/>
      <c r="K74" s="2"/>
      <c r="M74" s="2"/>
      <c r="N74" s="2"/>
      <c r="O74" s="2"/>
    </row>
    <row r="75" spans="1:25" s="63" customFormat="1" ht="12" x14ac:dyDescent="0.2">
      <c r="A75" s="2"/>
      <c r="B75" s="36"/>
      <c r="C75" s="2"/>
      <c r="D75" s="2"/>
      <c r="E75" s="2"/>
      <c r="F75" s="2"/>
      <c r="G75" s="2"/>
      <c r="H75" s="2"/>
      <c r="I75" s="2"/>
      <c r="J75" s="2"/>
      <c r="K75" s="2"/>
      <c r="M75" s="2"/>
      <c r="N75" s="2"/>
      <c r="O75" s="2"/>
    </row>
    <row r="76" spans="1:25" ht="12" x14ac:dyDescent="0.2">
      <c r="B76" s="36"/>
      <c r="L76" s="2"/>
      <c r="M76" s="2"/>
      <c r="N76" s="2"/>
    </row>
    <row r="77" spans="1:25" ht="12" x14ac:dyDescent="0.2">
      <c r="B77" s="36"/>
      <c r="L77" s="2"/>
      <c r="M77" s="2"/>
      <c r="N77" s="2"/>
    </row>
    <row r="78" spans="1:25" ht="12" x14ac:dyDescent="0.2">
      <c r="B78" s="36"/>
      <c r="L78" s="2"/>
      <c r="M78" s="2"/>
      <c r="N78" s="2"/>
    </row>
    <row r="79" spans="1:25" ht="24" customHeight="1" x14ac:dyDescent="0.2">
      <c r="B79" s="36"/>
      <c r="L79" s="2"/>
      <c r="M79" s="2"/>
      <c r="N79" s="2"/>
    </row>
    <row r="80" spans="1:25" ht="12.75" x14ac:dyDescent="0.2">
      <c r="B80" s="36"/>
      <c r="L80"/>
      <c r="M80" s="2"/>
      <c r="N80" s="2"/>
      <c r="P80"/>
      <c r="Q80"/>
      <c r="R80"/>
      <c r="S80"/>
      <c r="T80"/>
      <c r="U80"/>
      <c r="V80"/>
      <c r="W80"/>
      <c r="X80"/>
      <c r="Y80"/>
    </row>
    <row r="81" spans="2:14" ht="16.5" customHeight="1" x14ac:dyDescent="0.2">
      <c r="B81" s="36"/>
      <c r="L81" s="2"/>
      <c r="M81" s="2"/>
      <c r="N81" s="2"/>
    </row>
    <row r="82" spans="2:14" ht="13.5" customHeight="1" x14ac:dyDescent="0.2">
      <c r="B82" s="36"/>
      <c r="L82" s="2"/>
      <c r="M82" s="2"/>
      <c r="N82" s="2"/>
    </row>
    <row r="83" spans="2:14" ht="12" x14ac:dyDescent="0.2">
      <c r="B83" s="36"/>
      <c r="L83" s="2"/>
      <c r="M83" s="2"/>
      <c r="N83" s="2"/>
    </row>
    <row r="84" spans="2:14" ht="12" x14ac:dyDescent="0.2">
      <c r="B84" s="36"/>
      <c r="L84" s="2"/>
      <c r="M84" s="2"/>
      <c r="N84" s="2"/>
    </row>
    <row r="85" spans="2:14" ht="12" x14ac:dyDescent="0.2">
      <c r="B85" s="36"/>
      <c r="L85" s="2"/>
      <c r="M85" s="2"/>
      <c r="N85" s="2"/>
    </row>
    <row r="86" spans="2:14" ht="12" x14ac:dyDescent="0.2">
      <c r="B86" s="36"/>
      <c r="L86" s="2"/>
      <c r="M86" s="2"/>
      <c r="N86" s="2"/>
    </row>
    <row r="87" spans="2:14" ht="12" x14ac:dyDescent="0.2">
      <c r="B87" s="36"/>
      <c r="L87" s="2"/>
      <c r="M87" s="2"/>
      <c r="N87" s="2"/>
    </row>
    <row r="88" spans="2:14" ht="12" x14ac:dyDescent="0.2">
      <c r="B88" s="36"/>
      <c r="L88" s="2"/>
      <c r="M88" s="2"/>
      <c r="N88" s="2"/>
    </row>
    <row r="89" spans="2:14" ht="12" x14ac:dyDescent="0.2">
      <c r="B89" s="36"/>
      <c r="L89" s="2"/>
      <c r="M89" s="2"/>
      <c r="N89" s="2"/>
    </row>
    <row r="90" spans="2:14" ht="12" x14ac:dyDescent="0.2">
      <c r="B90" s="36"/>
      <c r="L90" s="2"/>
      <c r="M90" s="2"/>
      <c r="N90" s="2"/>
    </row>
    <row r="91" spans="2:14" ht="12" x14ac:dyDescent="0.2">
      <c r="B91" s="36"/>
      <c r="L91" s="2"/>
      <c r="M91" s="2"/>
      <c r="N91" s="2"/>
    </row>
    <row r="92" spans="2:14" ht="12" x14ac:dyDescent="0.2">
      <c r="B92" s="36"/>
      <c r="L92" s="2"/>
      <c r="M92" s="2"/>
      <c r="N92" s="2"/>
    </row>
    <row r="93" spans="2:14" ht="12" x14ac:dyDescent="0.2">
      <c r="B93" s="36"/>
      <c r="L93" s="2"/>
      <c r="M93" s="2"/>
      <c r="N93" s="2"/>
    </row>
    <row r="94" spans="2:14" ht="12" x14ac:dyDescent="0.2">
      <c r="B94" s="36"/>
      <c r="L94" s="2"/>
      <c r="M94" s="2"/>
      <c r="N94" s="2"/>
    </row>
    <row r="95" spans="2:14" ht="12" x14ac:dyDescent="0.2">
      <c r="B95" s="36"/>
      <c r="L95" s="2"/>
      <c r="M95" s="2"/>
      <c r="N95" s="2"/>
    </row>
    <row r="96" spans="2:14" ht="12" x14ac:dyDescent="0.2">
      <c r="B96" s="36"/>
      <c r="L96" s="2"/>
      <c r="M96" s="2"/>
      <c r="N96" s="2"/>
    </row>
    <row r="97" spans="2:14" ht="12" x14ac:dyDescent="0.2">
      <c r="B97" s="36"/>
      <c r="L97" s="2"/>
      <c r="M97" s="2"/>
      <c r="N97" s="2"/>
    </row>
    <row r="98" spans="2:14" ht="12" x14ac:dyDescent="0.2">
      <c r="B98" s="36"/>
      <c r="L98" s="2"/>
      <c r="M98" s="2"/>
      <c r="N98" s="2"/>
    </row>
    <row r="99" spans="2:14" ht="12" x14ac:dyDescent="0.2">
      <c r="B99" s="36"/>
      <c r="L99" s="2"/>
      <c r="M99" s="2"/>
      <c r="N99" s="2"/>
    </row>
    <row r="100" spans="2:14" ht="12" x14ac:dyDescent="0.2">
      <c r="B100" s="36"/>
      <c r="L100" s="2"/>
      <c r="M100" s="2"/>
      <c r="N100" s="2"/>
    </row>
    <row r="101" spans="2:14" ht="12" x14ac:dyDescent="0.2">
      <c r="B101" s="36"/>
      <c r="L101" s="2"/>
      <c r="M101" s="2"/>
      <c r="N101" s="2"/>
    </row>
    <row r="102" spans="2:14" ht="12" x14ac:dyDescent="0.2">
      <c r="B102" s="36"/>
      <c r="L102" s="2"/>
      <c r="M102" s="2"/>
      <c r="N102" s="2"/>
    </row>
    <row r="103" spans="2:14" ht="12" x14ac:dyDescent="0.2">
      <c r="B103" s="36"/>
      <c r="L103" s="2"/>
      <c r="M103" s="2"/>
      <c r="N103" s="2"/>
    </row>
    <row r="104" spans="2:14" ht="12" x14ac:dyDescent="0.2">
      <c r="B104" s="36"/>
      <c r="L104" s="2"/>
      <c r="M104" s="2"/>
      <c r="N104" s="2"/>
    </row>
    <row r="105" spans="2:14" ht="12" x14ac:dyDescent="0.2">
      <c r="B105" s="36"/>
      <c r="L105" s="2"/>
      <c r="M105" s="2"/>
      <c r="N105" s="2"/>
    </row>
    <row r="106" spans="2:14" ht="12" x14ac:dyDescent="0.2">
      <c r="B106" s="36"/>
      <c r="L106" s="2"/>
      <c r="M106" s="2"/>
      <c r="N106" s="2"/>
    </row>
    <row r="107" spans="2:14" ht="12" x14ac:dyDescent="0.2">
      <c r="B107" s="36"/>
      <c r="L107" s="2"/>
      <c r="M107" s="2"/>
      <c r="N107" s="2"/>
    </row>
    <row r="108" spans="2:14" ht="12" x14ac:dyDescent="0.2">
      <c r="B108" s="36"/>
      <c r="L108" s="2"/>
      <c r="M108" s="2"/>
      <c r="N108" s="2"/>
    </row>
    <row r="109" spans="2:14" ht="12" x14ac:dyDescent="0.2">
      <c r="B109" s="36"/>
      <c r="L109" s="2"/>
      <c r="M109" s="2"/>
      <c r="N109" s="2"/>
    </row>
    <row r="110" spans="2:14" ht="12" x14ac:dyDescent="0.2">
      <c r="B110" s="36"/>
      <c r="L110" s="2"/>
      <c r="M110" s="2"/>
      <c r="N110" s="2"/>
    </row>
    <row r="111" spans="2:14" ht="12" x14ac:dyDescent="0.2">
      <c r="B111" s="36"/>
      <c r="L111" s="2"/>
      <c r="M111" s="2"/>
      <c r="N111" s="2"/>
    </row>
    <row r="112" spans="2:14" ht="12" x14ac:dyDescent="0.2">
      <c r="B112" s="36"/>
      <c r="L112" s="2"/>
      <c r="M112" s="2"/>
      <c r="N112" s="2"/>
    </row>
    <row r="113" spans="2:14" ht="12" x14ac:dyDescent="0.2">
      <c r="B113" s="36"/>
      <c r="L113" s="2"/>
      <c r="M113" s="2"/>
      <c r="N113" s="2"/>
    </row>
    <row r="114" spans="2:14" ht="12" x14ac:dyDescent="0.2">
      <c r="B114" s="36"/>
      <c r="L114" s="2"/>
      <c r="M114" s="2"/>
      <c r="N114" s="2"/>
    </row>
    <row r="115" spans="2:14" ht="12" x14ac:dyDescent="0.2">
      <c r="B115" s="36"/>
      <c r="L115" s="2"/>
      <c r="M115" s="2"/>
      <c r="N115" s="2"/>
    </row>
    <row r="116" spans="2:14" ht="12" x14ac:dyDescent="0.2">
      <c r="B116" s="36"/>
      <c r="L116" s="2"/>
      <c r="M116" s="2"/>
      <c r="N116" s="2"/>
    </row>
    <row r="117" spans="2:14" ht="12" x14ac:dyDescent="0.2">
      <c r="B117" s="36"/>
      <c r="L117" s="2"/>
      <c r="M117" s="2"/>
      <c r="N117" s="2"/>
    </row>
    <row r="118" spans="2:14" ht="12" x14ac:dyDescent="0.2">
      <c r="B118" s="36"/>
      <c r="L118" s="2"/>
      <c r="M118" s="2"/>
      <c r="N118" s="2"/>
    </row>
    <row r="119" spans="2:14" ht="12" x14ac:dyDescent="0.2">
      <c r="B119" s="36"/>
      <c r="L119" s="2"/>
      <c r="M119" s="2"/>
      <c r="N119" s="2"/>
    </row>
    <row r="120" spans="2:14" ht="12" x14ac:dyDescent="0.2">
      <c r="B120" s="36"/>
      <c r="L120" s="2"/>
      <c r="M120" s="2"/>
      <c r="N120" s="2"/>
    </row>
    <row r="121" spans="2:14" ht="12" x14ac:dyDescent="0.2">
      <c r="B121" s="36"/>
      <c r="L121" s="2"/>
      <c r="M121" s="2"/>
      <c r="N121" s="2"/>
    </row>
    <row r="122" spans="2:14" ht="12" x14ac:dyDescent="0.2">
      <c r="B122" s="36"/>
      <c r="L122" s="2"/>
      <c r="M122" s="2"/>
      <c r="N122" s="2"/>
    </row>
    <row r="123" spans="2:14" ht="12" x14ac:dyDescent="0.2">
      <c r="B123" s="36"/>
      <c r="L123" s="2"/>
      <c r="M123" s="2"/>
      <c r="N123" s="2"/>
    </row>
    <row r="124" spans="2:14" ht="12" x14ac:dyDescent="0.2">
      <c r="B124" s="36"/>
      <c r="L124" s="2"/>
      <c r="M124" s="2"/>
      <c r="N124" s="2"/>
    </row>
    <row r="125" spans="2:14" ht="12" x14ac:dyDescent="0.2">
      <c r="B125" s="36"/>
      <c r="L125" s="2"/>
    </row>
    <row r="126" spans="2:14" ht="12" x14ac:dyDescent="0.2">
      <c r="B126" s="36"/>
      <c r="L126" s="2"/>
    </row>
    <row r="127" spans="2:14" ht="12" x14ac:dyDescent="0.2">
      <c r="B127" s="36"/>
      <c r="L127" s="2"/>
    </row>
    <row r="128" spans="2:14" ht="12" x14ac:dyDescent="0.2">
      <c r="B128" s="36"/>
      <c r="L128" s="2"/>
    </row>
    <row r="129" spans="2:12" ht="12" x14ac:dyDescent="0.2">
      <c r="B129" s="36"/>
      <c r="L129" s="2"/>
    </row>
    <row r="130" spans="2:12" ht="12" x14ac:dyDescent="0.2">
      <c r="B130" s="36"/>
      <c r="L130" s="2"/>
    </row>
    <row r="131" spans="2:12" ht="12" x14ac:dyDescent="0.2">
      <c r="B131" s="36"/>
      <c r="L131" s="2"/>
    </row>
    <row r="132" spans="2:12" ht="12" x14ac:dyDescent="0.2">
      <c r="B132" s="36"/>
      <c r="L132" s="2"/>
    </row>
    <row r="133" spans="2:12" x14ac:dyDescent="0.2">
      <c r="I133" s="141"/>
      <c r="J133" s="36"/>
      <c r="K133" s="36"/>
      <c r="L133" s="2"/>
    </row>
    <row r="134" spans="2:12" x14ac:dyDescent="0.2">
      <c r="I134" s="141"/>
      <c r="J134" s="36"/>
      <c r="K134" s="36"/>
      <c r="L134" s="2"/>
    </row>
  </sheetData>
  <mergeCells count="10">
    <mergeCell ref="C1:L1"/>
    <mergeCell ref="A65:F65"/>
    <mergeCell ref="A1:B3"/>
    <mergeCell ref="B63:B64"/>
    <mergeCell ref="B25:B27"/>
    <mergeCell ref="B12:B24"/>
    <mergeCell ref="B28:B47"/>
    <mergeCell ref="B48:B62"/>
    <mergeCell ref="A12:A47"/>
    <mergeCell ref="A48:A64"/>
  </mergeCells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"/>
  <sheetViews>
    <sheetView zoomScaleNormal="100" workbookViewId="0">
      <selection activeCell="M11" sqref="M11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3" customWidth="1"/>
    <col min="13" max="13" width="15.42578125" style="2" customWidth="1"/>
    <col min="14" max="16384" width="7.5703125" style="2"/>
  </cols>
  <sheetData>
    <row r="1" spans="1:13" ht="33.75" customHeight="1" x14ac:dyDescent="0.2">
      <c r="A1" s="284"/>
      <c r="B1" s="284"/>
      <c r="C1" s="301" t="s">
        <v>20</v>
      </c>
      <c r="D1" s="301"/>
      <c r="E1" s="301"/>
      <c r="F1" s="301"/>
      <c r="G1" s="301"/>
      <c r="H1" s="301"/>
      <c r="I1" s="301"/>
      <c r="J1" s="301"/>
      <c r="K1" s="301"/>
    </row>
    <row r="2" spans="1:13" ht="12.75" customHeight="1" x14ac:dyDescent="0.2">
      <c r="A2" s="284"/>
      <c r="B2" s="284"/>
      <c r="C2" s="3"/>
      <c r="D2" s="3"/>
      <c r="E2" s="3"/>
      <c r="H2" s="3"/>
    </row>
    <row r="3" spans="1:13" ht="20.25" customHeight="1" x14ac:dyDescent="0.2">
      <c r="A3" s="284"/>
      <c r="B3" s="284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3" t="s">
        <v>266</v>
      </c>
      <c r="E5" s="45" t="s">
        <v>21</v>
      </c>
      <c r="F5" s="51">
        <v>2012</v>
      </c>
      <c r="H5" s="33">
        <v>2011</v>
      </c>
    </row>
    <row r="6" spans="1:13" customFormat="1" ht="12.75" customHeight="1" thickTop="1" x14ac:dyDescent="0.2"/>
    <row r="7" spans="1:13" ht="12.75" customHeight="1" thickBot="1" x14ac:dyDescent="0.25">
      <c r="A7" s="3"/>
      <c r="C7" s="3"/>
      <c r="D7" s="3"/>
      <c r="E7" s="3"/>
      <c r="H7" s="3"/>
    </row>
    <row r="8" spans="1:13" s="1" customFormat="1" ht="40.5" customHeight="1" thickTop="1" thickBot="1" x14ac:dyDescent="0.25">
      <c r="A8" s="46" t="s">
        <v>65</v>
      </c>
      <c r="B8" s="102" t="s">
        <v>49</v>
      </c>
      <c r="C8" s="87" t="s">
        <v>5</v>
      </c>
      <c r="D8" s="87" t="s">
        <v>69</v>
      </c>
      <c r="E8" s="87" t="s">
        <v>3</v>
      </c>
      <c r="F8" s="90" t="s">
        <v>145</v>
      </c>
      <c r="G8" s="88" t="s">
        <v>23</v>
      </c>
      <c r="H8" s="87" t="s">
        <v>24</v>
      </c>
      <c r="I8" s="87" t="s">
        <v>46</v>
      </c>
      <c r="J8" s="88" t="s">
        <v>68</v>
      </c>
      <c r="K8" s="89" t="s">
        <v>47</v>
      </c>
      <c r="L8" s="92" t="s">
        <v>66</v>
      </c>
      <c r="M8" s="91" t="s">
        <v>67</v>
      </c>
    </row>
    <row r="9" spans="1:13" ht="45.75" thickTop="1" x14ac:dyDescent="0.2">
      <c r="A9" s="369" t="s">
        <v>10</v>
      </c>
      <c r="B9" s="367" t="s">
        <v>129</v>
      </c>
      <c r="C9" s="126" t="s">
        <v>193</v>
      </c>
      <c r="D9" s="258" t="s">
        <v>147</v>
      </c>
      <c r="E9" s="95" t="s">
        <v>195</v>
      </c>
      <c r="F9" s="233" t="s">
        <v>26</v>
      </c>
      <c r="G9" s="97"/>
      <c r="H9" s="98"/>
      <c r="I9" s="97">
        <f>G9-H9</f>
        <v>0</v>
      </c>
      <c r="J9" s="97">
        <v>24</v>
      </c>
      <c r="K9" s="99">
        <f>H9+J9</f>
        <v>24</v>
      </c>
      <c r="L9" s="100">
        <v>5</v>
      </c>
      <c r="M9" s="101"/>
    </row>
    <row r="10" spans="1:13" ht="56.25" x14ac:dyDescent="0.2">
      <c r="A10" s="369"/>
      <c r="B10" s="367"/>
      <c r="C10" s="69" t="s">
        <v>90</v>
      </c>
      <c r="D10" s="70" t="s">
        <v>89</v>
      </c>
      <c r="E10" s="71" t="s">
        <v>88</v>
      </c>
      <c r="F10" s="80" t="s">
        <v>26</v>
      </c>
      <c r="G10" s="72"/>
      <c r="H10" s="72">
        <v>-4</v>
      </c>
      <c r="I10" s="72">
        <f>G10-H10</f>
        <v>4</v>
      </c>
      <c r="J10" s="73">
        <v>2</v>
      </c>
      <c r="K10" s="74">
        <f>H10+J10</f>
        <v>-2</v>
      </c>
      <c r="L10" s="86">
        <v>16</v>
      </c>
      <c r="M10" s="75"/>
    </row>
    <row r="11" spans="1:13" ht="56.25" x14ac:dyDescent="0.2">
      <c r="A11" s="369"/>
      <c r="B11" s="367"/>
      <c r="C11" s="52" t="s">
        <v>91</v>
      </c>
      <c r="D11" s="53" t="s">
        <v>93</v>
      </c>
      <c r="E11" s="54" t="s">
        <v>92</v>
      </c>
      <c r="F11" s="81" t="s">
        <v>26</v>
      </c>
      <c r="G11" s="56">
        <v>1</v>
      </c>
      <c r="H11" s="56"/>
      <c r="I11" s="56">
        <f>G11-H11</f>
        <v>1</v>
      </c>
      <c r="J11" s="57"/>
      <c r="K11" s="59">
        <f>H11+J11</f>
        <v>0</v>
      </c>
      <c r="L11" s="78">
        <v>5</v>
      </c>
      <c r="M11" s="76"/>
    </row>
    <row r="12" spans="1:13" ht="45" x14ac:dyDescent="0.2">
      <c r="A12" s="369"/>
      <c r="B12" s="367"/>
      <c r="C12" s="52" t="s">
        <v>105</v>
      </c>
      <c r="D12" s="53" t="s">
        <v>32</v>
      </c>
      <c r="E12" s="54" t="s">
        <v>106</v>
      </c>
      <c r="F12" s="81" t="s">
        <v>26</v>
      </c>
      <c r="G12" s="56"/>
      <c r="H12" s="60"/>
      <c r="I12" s="56">
        <f>G12-H12</f>
        <v>0</v>
      </c>
      <c r="J12" s="56">
        <v>1</v>
      </c>
      <c r="K12" s="59">
        <f>H12+J12</f>
        <v>1</v>
      </c>
      <c r="L12" s="79">
        <v>3</v>
      </c>
      <c r="M12" s="76"/>
    </row>
    <row r="13" spans="1:13" ht="45" x14ac:dyDescent="0.2">
      <c r="A13" s="369"/>
      <c r="B13" s="367"/>
      <c r="C13" s="48" t="s">
        <v>213</v>
      </c>
      <c r="D13" s="53" t="s">
        <v>150</v>
      </c>
      <c r="E13" s="49" t="s">
        <v>214</v>
      </c>
      <c r="F13" s="37" t="s">
        <v>26</v>
      </c>
      <c r="G13" s="39"/>
      <c r="H13" s="39"/>
      <c r="I13" s="39"/>
      <c r="J13" s="40"/>
      <c r="K13" s="38"/>
      <c r="L13" s="83">
        <v>16</v>
      </c>
      <c r="M13" s="77"/>
    </row>
    <row r="14" spans="1:13" x14ac:dyDescent="0.2">
      <c r="A14" s="369"/>
      <c r="B14" s="367"/>
      <c r="C14" s="52" t="s">
        <v>257</v>
      </c>
      <c r="D14" s="53" t="s">
        <v>258</v>
      </c>
      <c r="E14" s="54" t="s">
        <v>259</v>
      </c>
      <c r="F14" s="81" t="s">
        <v>26</v>
      </c>
      <c r="G14" s="56">
        <v>1</v>
      </c>
      <c r="H14" s="56"/>
      <c r="I14" s="56">
        <f>G14-H14</f>
        <v>1</v>
      </c>
      <c r="J14" s="57"/>
      <c r="K14" s="59">
        <f>H14+J14</f>
        <v>0</v>
      </c>
      <c r="L14" s="78">
        <v>2</v>
      </c>
      <c r="M14" s="77"/>
    </row>
    <row r="15" spans="1:13" ht="67.5" x14ac:dyDescent="0.2">
      <c r="A15" s="369"/>
      <c r="B15" s="367"/>
      <c r="C15" s="48" t="s">
        <v>227</v>
      </c>
      <c r="D15" s="183" t="s">
        <v>155</v>
      </c>
      <c r="E15" s="49" t="s">
        <v>228</v>
      </c>
      <c r="F15" s="37" t="s">
        <v>26</v>
      </c>
      <c r="G15" s="39"/>
      <c r="H15" s="39"/>
      <c r="I15" s="39"/>
      <c r="J15" s="40"/>
      <c r="K15" s="38"/>
      <c r="L15" s="83">
        <v>16</v>
      </c>
      <c r="M15" s="77"/>
    </row>
    <row r="16" spans="1:13" ht="67.5" x14ac:dyDescent="0.2">
      <c r="A16" s="369"/>
      <c r="B16" s="367"/>
      <c r="C16" s="48" t="s">
        <v>225</v>
      </c>
      <c r="D16" s="183" t="s">
        <v>156</v>
      </c>
      <c r="E16" s="49" t="s">
        <v>226</v>
      </c>
      <c r="F16" s="37" t="s">
        <v>26</v>
      </c>
      <c r="G16" s="39"/>
      <c r="H16" s="39"/>
      <c r="I16" s="39"/>
      <c r="J16" s="40"/>
      <c r="K16" s="38"/>
      <c r="L16" s="83">
        <v>2</v>
      </c>
      <c r="M16" s="77"/>
    </row>
    <row r="17" spans="1:32" ht="56.25" x14ac:dyDescent="0.2">
      <c r="A17" s="369"/>
      <c r="B17" s="367"/>
      <c r="C17" s="48" t="s">
        <v>229</v>
      </c>
      <c r="D17" s="183" t="s">
        <v>157</v>
      </c>
      <c r="E17" s="49" t="s">
        <v>230</v>
      </c>
      <c r="F17" s="37" t="s">
        <v>26</v>
      </c>
      <c r="G17" s="39"/>
      <c r="H17" s="39"/>
      <c r="I17" s="39"/>
      <c r="J17" s="40"/>
      <c r="K17" s="38"/>
      <c r="L17" s="83">
        <v>2</v>
      </c>
      <c r="M17" s="77"/>
    </row>
    <row r="18" spans="1:32" ht="45" x14ac:dyDescent="0.2">
      <c r="A18" s="369"/>
      <c r="B18" s="367"/>
      <c r="C18" s="52" t="s">
        <v>136</v>
      </c>
      <c r="D18" s="53" t="s">
        <v>40</v>
      </c>
      <c r="E18" s="54" t="s">
        <v>135</v>
      </c>
      <c r="F18" s="81" t="s">
        <v>26</v>
      </c>
      <c r="G18" s="56">
        <v>3</v>
      </c>
      <c r="H18" s="56">
        <v>3</v>
      </c>
      <c r="I18" s="56">
        <f>G18-H18</f>
        <v>0</v>
      </c>
      <c r="J18" s="57"/>
      <c r="K18" s="59">
        <f>H18+J18</f>
        <v>3</v>
      </c>
      <c r="L18" s="78">
        <v>16</v>
      </c>
      <c r="M18" s="76"/>
    </row>
    <row r="19" spans="1:32" x14ac:dyDescent="0.2">
      <c r="A19" s="369"/>
      <c r="B19" s="367"/>
      <c r="C19" s="52" t="s">
        <v>189</v>
      </c>
      <c r="D19" s="53" t="s">
        <v>160</v>
      </c>
      <c r="E19" s="54" t="s">
        <v>190</v>
      </c>
      <c r="F19" s="81" t="s">
        <v>26</v>
      </c>
      <c r="G19" s="56"/>
      <c r="H19" s="56"/>
      <c r="I19" s="56"/>
      <c r="J19" s="57"/>
      <c r="K19" s="59"/>
      <c r="L19" s="78">
        <v>1</v>
      </c>
      <c r="M19" s="76"/>
    </row>
    <row r="20" spans="1:32" x14ac:dyDescent="0.2">
      <c r="A20" s="369"/>
      <c r="B20" s="367"/>
      <c r="C20" s="52" t="s">
        <v>189</v>
      </c>
      <c r="D20" s="53" t="s">
        <v>170</v>
      </c>
      <c r="E20" s="54" t="s">
        <v>190</v>
      </c>
      <c r="F20" s="81" t="s">
        <v>26</v>
      </c>
      <c r="G20" s="56"/>
      <c r="H20" s="56"/>
      <c r="I20" s="56"/>
      <c r="J20" s="57"/>
      <c r="K20" s="59"/>
      <c r="L20" s="78">
        <v>1</v>
      </c>
      <c r="M20" s="76"/>
    </row>
    <row r="21" spans="1:32" ht="56.25" x14ac:dyDescent="0.2">
      <c r="A21" s="369"/>
      <c r="B21" s="367"/>
      <c r="C21" s="52" t="s">
        <v>137</v>
      </c>
      <c r="D21" s="53" t="s">
        <v>42</v>
      </c>
      <c r="E21" s="54" t="s">
        <v>138</v>
      </c>
      <c r="F21" s="81" t="s">
        <v>26</v>
      </c>
      <c r="G21" s="61"/>
      <c r="H21" s="61">
        <v>-5</v>
      </c>
      <c r="I21" s="56">
        <f>G21-H21</f>
        <v>5</v>
      </c>
      <c r="J21" s="62">
        <v>3</v>
      </c>
      <c r="K21" s="58">
        <f>H21+J21</f>
        <v>-2</v>
      </c>
      <c r="L21" s="78">
        <v>20</v>
      </c>
      <c r="M21" s="76"/>
    </row>
    <row r="22" spans="1:32" ht="45.75" customHeight="1" x14ac:dyDescent="0.2">
      <c r="A22" s="369"/>
      <c r="B22" s="367"/>
      <c r="C22" s="64" t="s">
        <v>191</v>
      </c>
      <c r="D22" s="65" t="s">
        <v>162</v>
      </c>
      <c r="E22" s="66" t="s">
        <v>192</v>
      </c>
      <c r="F22" s="107" t="s">
        <v>26</v>
      </c>
      <c r="G22" s="61"/>
      <c r="H22" s="61"/>
      <c r="I22" s="56"/>
      <c r="J22" s="62"/>
      <c r="K22" s="108"/>
      <c r="L22" s="84">
        <v>1</v>
      </c>
      <c r="M22" s="76"/>
    </row>
    <row r="23" spans="1:32" ht="24.75" customHeight="1" thickBot="1" x14ac:dyDescent="0.25">
      <c r="A23" s="370"/>
      <c r="B23" s="368"/>
      <c r="C23" s="103" t="s">
        <v>141</v>
      </c>
      <c r="D23" s="65" t="s">
        <v>142</v>
      </c>
      <c r="E23" s="104" t="s">
        <v>143</v>
      </c>
      <c r="F23" s="105" t="s">
        <v>26</v>
      </c>
      <c r="G23" s="39">
        <v>3</v>
      </c>
      <c r="H23" s="39">
        <v>3</v>
      </c>
      <c r="I23" s="39">
        <f>G23-H23</f>
        <v>0</v>
      </c>
      <c r="J23" s="40"/>
      <c r="K23" s="38">
        <f>H23+J23</f>
        <v>3</v>
      </c>
      <c r="L23" s="85">
        <v>16</v>
      </c>
      <c r="M23" s="77"/>
    </row>
    <row r="24" spans="1:32" ht="37.5" customHeight="1" thickTop="1" thickBot="1" x14ac:dyDescent="0.25">
      <c r="A24" s="360" t="s">
        <v>0</v>
      </c>
      <c r="B24" s="361"/>
      <c r="C24" s="361"/>
      <c r="D24" s="361"/>
      <c r="E24" s="361"/>
      <c r="F24" s="361"/>
      <c r="G24" s="67" t="e">
        <f>SUM(#REF!)</f>
        <v>#REF!</v>
      </c>
      <c r="H24" s="67"/>
      <c r="I24" s="67"/>
      <c r="J24" s="67"/>
      <c r="K24" s="67"/>
      <c r="L24" s="93">
        <f>SUM(L9:L23)</f>
        <v>122</v>
      </c>
      <c r="M24" s="68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spans="1:32" ht="15.75" thickTop="1" x14ac:dyDescent="0.2">
      <c r="F25"/>
      <c r="G25"/>
      <c r="H25"/>
      <c r="I25"/>
      <c r="J25"/>
      <c r="K25"/>
      <c r="L25" s="44"/>
      <c r="M25"/>
    </row>
  </sheetData>
  <mergeCells count="5">
    <mergeCell ref="A24:F24"/>
    <mergeCell ref="A1:B3"/>
    <mergeCell ref="C1:K1"/>
    <mergeCell ref="B9:B23"/>
    <mergeCell ref="A9:A23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2</vt:i4>
      </vt:variant>
    </vt:vector>
  </HeadingPairs>
  <TitlesOfParts>
    <vt:vector size="13" baseType="lpstr">
      <vt:lpstr>CONSOLIDADO</vt:lpstr>
      <vt:lpstr>MANTENIMIENTO Y REPARACIÓN</vt:lpstr>
      <vt:lpstr>SERVICIOS PERSONALES</vt:lpstr>
      <vt:lpstr>SERVICIOS ÁEREOS</vt:lpstr>
      <vt:lpstr>PUBLICACIONES</vt:lpstr>
      <vt:lpstr>EQUIPOS TERM. COMUNICACIÓN</vt:lpstr>
      <vt:lpstr>HARDWARE,SOFTWARE Y ACCESORIOS</vt:lpstr>
      <vt:lpstr>MUEBLES DE OFICINA</vt:lpstr>
      <vt:lpstr>ACCESORIOS DE OFICINA </vt:lpstr>
      <vt:lpstr>SUMINISTROS DE OFICINA</vt:lpstr>
      <vt:lpstr>APARATOS Y ACCESORIOS OFICINA</vt:lpstr>
      <vt:lpstr>'SERVICIOS PERSONALES'!Títulos_a_imprimir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2011-08-19T13:37:26Z</cp:lastPrinted>
  <dcterms:created xsi:type="dcterms:W3CDTF">2006-02-23T15:23:00Z</dcterms:created>
  <dcterms:modified xsi:type="dcterms:W3CDTF">2012-08-06T13:25:40Z</dcterms:modified>
</cp:coreProperties>
</file>