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comments7.xml" ContentType="application/vnd.openxmlformats-officedocument.spreadsheetml.comment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5195" windowHeight="8640" tabRatio="596"/>
  </bookViews>
  <sheets>
    <sheet name="CONSOLIDADO" sheetId="2" r:id="rId1"/>
    <sheet name="MANTENIMIENTO Y REPARACIÓN ok" sheetId="6" r:id="rId2"/>
    <sheet name="SERVICIOS PERSONALES ok" sheetId="18" r:id="rId3"/>
    <sheet name="SERVICIOS ÁEREOS ok" sheetId="7" r:id="rId4"/>
    <sheet name="EQUIPOS TERM. COMUNICACIÓN ok" sheetId="10" r:id="rId5"/>
    <sheet name="HARDWARE,SOFT Y ACCESORIOS ok" sheetId="8" r:id="rId6"/>
    <sheet name="MUEBLES DE OFICINA ok" sheetId="9" r:id="rId7"/>
    <sheet name="SERVICIOS DE APOYO LOGISTICO" sheetId="20" r:id="rId8"/>
    <sheet name="PUBLICACIONES" sheetId="19" r:id="rId9"/>
    <sheet name="SUMINISTROS DE OFICINA" sheetId="5" r:id="rId10"/>
    <sheet name="APARATOS Y ACCESORIOS OFICINA" sheetId="12" r:id="rId11"/>
    <sheet name="ELEMENTOS INSTITUCIONALES" sheetId="21" r:id="rId12"/>
    <sheet name="LIBROS MAPAS, OTRAS PUBLICACION" sheetId="22" r:id="rId13"/>
  </sheets>
  <definedNames>
    <definedName name="_xlnm._FilterDatabase" localSheetId="10" hidden="1">'APARATOS Y ACCESORIOS OFICINA'!$C$12:$M$20</definedName>
    <definedName name="_xlnm._FilterDatabase" localSheetId="12" hidden="1">'LIBROS MAPAS, OTRAS PUBLICACION'!$C$12:$M$51</definedName>
    <definedName name="_xlnm.Print_Titles" localSheetId="11">'ELEMENTOS INSTITUCIONALES'!$1:$11</definedName>
    <definedName name="_xlnm.Print_Titles" localSheetId="2">'SERVICIOS PERSONALES ok'!$1:$8</definedName>
    <definedName name="_xlnm.Print_Titles" localSheetId="9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I9" i="9" l="1"/>
  <c r="M51" i="22"/>
  <c r="L51" i="22"/>
  <c r="G51" i="22"/>
  <c r="K49" i="22"/>
  <c r="I49" i="22"/>
  <c r="K48" i="22"/>
  <c r="I48" i="22"/>
  <c r="K47" i="22"/>
  <c r="I47" i="22"/>
  <c r="K46" i="22"/>
  <c r="I46" i="22"/>
  <c r="K45" i="22"/>
  <c r="I45" i="22"/>
  <c r="K44" i="22"/>
  <c r="I44" i="22"/>
  <c r="K43" i="22"/>
  <c r="I43" i="22"/>
  <c r="I9" i="7"/>
  <c r="J22" i="18"/>
  <c r="J20" i="18"/>
  <c r="J17" i="18"/>
  <c r="J16" i="18"/>
  <c r="J15" i="18"/>
  <c r="J14" i="18"/>
  <c r="J13" i="18"/>
  <c r="J12" i="18"/>
  <c r="J11" i="18"/>
  <c r="J10" i="18"/>
  <c r="J9" i="18"/>
  <c r="J23" i="18"/>
  <c r="L19" i="21"/>
  <c r="J10" i="9"/>
  <c r="I23" i="18"/>
  <c r="L68" i="5"/>
  <c r="G19" i="21"/>
  <c r="I12" i="21"/>
  <c r="I10" i="20"/>
  <c r="H10" i="20"/>
  <c r="J9" i="20"/>
  <c r="J10" i="20"/>
  <c r="L20" i="12"/>
  <c r="K63" i="5"/>
  <c r="I63" i="5"/>
  <c r="K61" i="5"/>
  <c r="K58" i="5"/>
  <c r="I58" i="5"/>
  <c r="K57" i="5"/>
  <c r="I57" i="5"/>
  <c r="K56" i="5"/>
  <c r="I56" i="5"/>
  <c r="K55" i="5"/>
  <c r="I55" i="5"/>
  <c r="K65" i="5"/>
  <c r="I65" i="5"/>
  <c r="K16" i="12"/>
  <c r="I16" i="12"/>
  <c r="K27" i="5"/>
  <c r="I27" i="5"/>
  <c r="H10" i="2"/>
  <c r="H22" i="2"/>
  <c r="I16" i="9"/>
  <c r="H16" i="9"/>
  <c r="J16" i="9"/>
  <c r="H11" i="8"/>
  <c r="I11" i="10"/>
  <c r="K59" i="5"/>
  <c r="K54" i="5"/>
  <c r="I54" i="5"/>
  <c r="I11" i="8"/>
  <c r="J11" i="8"/>
  <c r="H21" i="2"/>
  <c r="H11" i="10"/>
  <c r="K26" i="5"/>
  <c r="I26" i="5"/>
  <c r="K66" i="5"/>
  <c r="I66" i="5"/>
  <c r="K67" i="5"/>
  <c r="I67" i="5"/>
  <c r="K24" i="5"/>
  <c r="I24" i="5"/>
  <c r="K20" i="5"/>
  <c r="I20" i="5"/>
  <c r="K19" i="5"/>
  <c r="I19" i="5"/>
  <c r="K14" i="5"/>
  <c r="I14" i="5"/>
  <c r="H10" i="7"/>
  <c r="I10" i="7"/>
  <c r="K64" i="5"/>
  <c r="I64" i="5"/>
  <c r="G20" i="12"/>
  <c r="K19" i="12"/>
  <c r="I19" i="12"/>
  <c r="K18" i="12"/>
  <c r="I18" i="12"/>
  <c r="K14" i="12"/>
  <c r="I14" i="12"/>
  <c r="K13" i="12"/>
  <c r="I13" i="12"/>
  <c r="G68" i="5"/>
  <c r="I17" i="5"/>
  <c r="K15" i="5"/>
  <c r="I15" i="5"/>
  <c r="K30" i="5"/>
  <c r="I30" i="5"/>
  <c r="I10" i="6"/>
  <c r="H10" i="6"/>
  <c r="K53" i="5"/>
  <c r="I53" i="5"/>
  <c r="K51" i="5"/>
  <c r="I51" i="5"/>
  <c r="K49" i="5"/>
  <c r="I49" i="5"/>
  <c r="K43" i="5"/>
  <c r="I43" i="5"/>
  <c r="K40" i="5"/>
  <c r="I40" i="5"/>
  <c r="K39" i="5"/>
  <c r="I39" i="5"/>
  <c r="K38" i="5"/>
  <c r="I38" i="5"/>
  <c r="K37" i="5"/>
  <c r="I37" i="5"/>
  <c r="K36" i="5"/>
  <c r="I36" i="5"/>
  <c r="K33" i="5"/>
  <c r="I33" i="5"/>
  <c r="K32" i="5"/>
  <c r="I32" i="5"/>
  <c r="K31" i="5"/>
  <c r="I31" i="5"/>
  <c r="K29" i="5"/>
  <c r="I29" i="5"/>
  <c r="K28" i="5"/>
  <c r="I28" i="5"/>
  <c r="K23" i="5"/>
  <c r="I23" i="5"/>
  <c r="K21" i="5"/>
  <c r="I21" i="5"/>
  <c r="K18" i="5"/>
  <c r="I18" i="5"/>
  <c r="I16" i="5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
8 SUBASTA INVERSA</t>
        </r>
      </text>
    </comment>
    <comment ref="H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7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<sst xmlns="http://schemas.openxmlformats.org/spreadsheetml/2006/main" count="932" uniqueCount="406">
  <si>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</si>
  <si>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</si>
  <si>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</si>
  <si>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</si>
  <si>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</si>
  <si>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</si>
  <si>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</si>
  <si>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</si>
  <si>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</si>
  <si>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</si>
  <si>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</si>
  <si>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</si>
  <si>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</si>
  <si>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</si>
  <si>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</si>
  <si>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</si>
  <si>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</si>
  <si>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</si>
  <si>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</si>
  <si>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</si>
  <si>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</si>
  <si>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</si>
  <si>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</si>
  <si>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</si>
  <si>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</si>
  <si>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</si>
  <si>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</si>
  <si>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</si>
  <si>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</si>
  <si>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CAJA PARA ARCHIVO TIPO NEVERA</t>
  </si>
  <si>
    <t>GANCHOS CLIPS MARIPOSA</t>
  </si>
  <si>
    <t>GANCHOS PARA COSEDORA 26/6</t>
  </si>
  <si>
    <t>LAPIZ NEGRO</t>
  </si>
  <si>
    <t>LIBRETA AMARILLA TAMAÑO CARTA</t>
  </si>
  <si>
    <t>RESMA</t>
  </si>
  <si>
    <t>PEGANTE EN BARRA (PEGASTIC)</t>
  </si>
  <si>
    <t>BARRA</t>
  </si>
  <si>
    <t>RESALTADORES SURTIDOS</t>
  </si>
  <si>
    <t>SACAGANCHOS</t>
  </si>
  <si>
    <t>SOBRES MANILA OFICIO</t>
  </si>
  <si>
    <t>1.47.1</t>
  </si>
  <si>
    <t>HARDWARE, SOFTWARE, REDES Y SUS ACCESORIOS</t>
  </si>
  <si>
    <t>Comprende todos los Computadores personales de escritorio y portatiles con capacidad y rendimiento bajo y alto.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</si>
  <si>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</si>
  <si>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</si>
  <si>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</si>
  <si>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</si>
  <si>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</si>
  <si>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</si>
  <si>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</si>
  <si>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</si>
  <si>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</si>
  <si>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</si>
  <si>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</si>
  <si>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</si>
  <si>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</si>
  <si>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</si>
  <si>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>1.36.1.2</t>
  </si>
  <si>
    <t>EQUIPOS TERMINALES DE COMUNICACIONES FIJAS</t>
  </si>
  <si>
    <t>Comprende equipos empleados en la prestacion de servicios domiciliarios que proporcionan en si mismos capacidad completa para el establecimiento de una comunicacion o el intercambio de informacion sobre una red de telecomunicaciones. Incluye: Telefonos fijos, Telefonos inalambricos, telefonia WLL. Excluye: telefonicos inalambricos basados en celdas moviles de red publica o privada</t>
  </si>
  <si>
    <t>TIPO</t>
  </si>
  <si>
    <t>PC 2011 DEFINITIVO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</si>
  <si>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</si>
  <si>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</si>
  <si>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</si>
  <si>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</si>
  <si>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</si>
  <si>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</si>
  <si>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</si>
  <si>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(ROJO)</t>
  </si>
  <si>
    <t>1.52.1.17.3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</si>
  <si>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</si>
  <si>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</si>
  <si>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</si>
  <si>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 xml:space="preserve">Borrador para lapiz, tipo nata, tamaño grande, por 1 und. </t>
  </si>
  <si>
    <t>BORRADOR DE NATA PZ-20 O
BR 20</t>
  </si>
  <si>
    <t xml:space="preserve">1.52.1.18 </t>
  </si>
  <si>
    <t>Caja para archivo</t>
  </si>
  <si>
    <t>1.52.1.72.2</t>
  </si>
  <si>
    <t>Disco compacto gravable, de 700 Mb 80 min, por 1 und.</t>
  </si>
  <si>
    <t>DISCO COMPACTO/CD - R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</si>
  <si>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</si>
  <si>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</si>
  <si>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</si>
  <si>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>1.52.2.12.127</t>
  </si>
  <si>
    <t xml:space="preserve">Fechador de entintado manual, elaborado en pvc de alta densidad, sello rectangular, de tamaño mayor o igual a 40 x 20 y menor a 60 x 40 mm, sin placa y sin leyenda comercial. </t>
  </si>
  <si>
    <t>FECHADOR TAMAÑO PEQUEÑO QUE INCLUYA AÑO 2014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</si>
  <si>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</si>
  <si>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</si>
  <si>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</si>
  <si>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</si>
  <si>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</si>
  <si>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</si>
  <si>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</si>
  <si>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</si>
  <si>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</si>
  <si>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1.52.1.38.435</t>
  </si>
  <si>
    <t xml:space="preserve">Lapiz para escritura, fabricado en madera, de forma hexagonal con borrador, mina negra de 2 mm y dureza No.2. </t>
  </si>
  <si>
    <t>1.52.1.8.22</t>
  </si>
  <si>
    <t xml:space="preserve">Block de papel amarillo, cuadriculado, carta, 50 hojas.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</si>
  <si>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</si>
  <si>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</si>
  <si>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</si>
  <si>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</si>
  <si>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</si>
  <si>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</si>
  <si>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</si>
  <si>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</si>
  <si>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</si>
  <si>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</si>
  <si>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</si>
  <si>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</si>
  <si>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</si>
  <si>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</si>
  <si>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</si>
  <si>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</si>
  <si>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</si>
  <si>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</si>
  <si>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</si>
  <si>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</si>
  <si>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</si>
  <si>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</si>
  <si>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</si>
  <si>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</si>
  <si>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</si>
  <si>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</si>
  <si>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Tapa legajadora plastificada tamaño oficio 23 x 35 cm</t>
  </si>
  <si>
    <t xml:space="preserve">TAPA LEGAJADORA PLASTIFICADA TAMAÑO OFICIO </t>
  </si>
  <si>
    <t>1.52.2.33</t>
  </si>
  <si>
    <t>TIJERAS</t>
  </si>
  <si>
    <t>Tijeras metalicas de acero inoxidable para cortar papel</t>
  </si>
  <si>
    <t>1.52.1.75</t>
  </si>
  <si>
    <t>UNIDAD DE MEDIDA</t>
  </si>
  <si>
    <t>SUMINISTROS Y APARATOS DE OFICINA/FORMAS Y SOBRES</t>
  </si>
  <si>
    <t>BANDAS DE CAUCHO</t>
  </si>
  <si>
    <t>BISTURI GRANDE</t>
  </si>
  <si>
    <t>BORRADOR PARA TABLERO ACRILICO</t>
  </si>
  <si>
    <t>CAJA DE CHINCHES</t>
  </si>
  <si>
    <t>HUMEDECEDOR PARA DEDOS</t>
  </si>
  <si>
    <t>PERFORADORA 2 HUECOS</t>
  </si>
  <si>
    <t>PLASTILINA LIMPIA TIPOS</t>
  </si>
  <si>
    <t>REGLA PLASTICA DE 30 CMS</t>
  </si>
  <si>
    <t>REGLA PLASTICA DE 50 CMS</t>
  </si>
  <si>
    <t>SOBRES MANILA CARTA</t>
  </si>
  <si>
    <t>FRASCO</t>
  </si>
  <si>
    <t xml:space="preserve">Suministro de tiquetes áereos en rutas nacionales </t>
  </si>
  <si>
    <t>DVD/R</t>
  </si>
  <si>
    <t>CORRECTOR LIQUIDO LÁPIZ</t>
  </si>
  <si>
    <t>SOBRES BLANCOS OFICIO</t>
  </si>
  <si>
    <t>TINTA NEGRA PARA SELLOS</t>
  </si>
  <si>
    <t>Teléfono  digital con identificador</t>
  </si>
  <si>
    <t>Teléfono  analógo</t>
  </si>
  <si>
    <t>MEDIA ARITMETICA/PRECIO INDICATIVO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</si>
  <si>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</si>
  <si>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</si>
  <si>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</si>
  <si>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</si>
  <si>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</si>
  <si>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</si>
  <si>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</si>
  <si>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</si>
  <si>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Este servicio serán contratados por la Coordinación de Apoyo Tecnológico, ver anexo.</t>
  </si>
  <si>
    <t>el suministro de estos elementos serán contratados por la Coordinación de Apoyo Tecnológico, ver anexo.</t>
  </si>
  <si>
    <t>El suministro de estos elementos serán contratados por la Coordinación Administrativa.</t>
  </si>
  <si>
    <t>MEDÍA ARITMÉTICA/PRECIO INDICATIVO</t>
  </si>
  <si>
    <t>1.52.1.14.2</t>
  </si>
  <si>
    <t xml:space="preserve">Bisturi elaborado en plastico, tamaño de la cuchilla de 18 mm, con bloqueo de la cuchilla y con corta cuchilla </t>
  </si>
  <si>
    <t>1.52.1.11.59</t>
  </si>
  <si>
    <t xml:space="preserve">Banda elastica en caucho, referencia 22, por 25 g . </t>
  </si>
  <si>
    <t>1.52.1.17.29</t>
  </si>
  <si>
    <t xml:space="preserve">Borrador para tinta, tipo tamaño lapiz con escobilla, por 1 und. </t>
  </si>
  <si>
    <t xml:space="preserve">BORRADOR PARA TINTA ESCOBILLA </t>
  </si>
  <si>
    <t>1.52.1.17.1</t>
  </si>
  <si>
    <t>Borrador para tablero, tipo felpa sintetica base en madera, por 1</t>
  </si>
  <si>
    <t>1.52.1.22.9</t>
  </si>
  <si>
    <t xml:space="preserve">Chinches de cabeza plastica, por caja de 50 und. </t>
  </si>
  <si>
    <t>1.52.1.72</t>
  </si>
  <si>
    <t>Disco compacto</t>
  </si>
  <si>
    <t>1.52.1.35</t>
  </si>
  <si>
    <t>Corrector</t>
  </si>
  <si>
    <t>1.52.2.15.31</t>
  </si>
  <si>
    <t xml:space="preserve">Humedecedor en crema, de forma redonda, con diametro mayor a 40 y menor o igual a 60 mm , y material de la carcasa en plastico. </t>
  </si>
  <si>
    <t>1.52.1.41.202</t>
  </si>
  <si>
    <t xml:space="preserve">Marcador seco para pizarra blanca, desechable, contenido de tinta mayor a 2,5 y menor o igual a 5 g , de punta biselada poliester, para hacer lineas de aprox. 2 - 5 mm , por 1 und. </t>
  </si>
  <si>
    <t>1.52.1.41.203</t>
  </si>
  <si>
    <t xml:space="preserve">Marcador permanente, desechable, contenido de tinta mayor a 2,5 y menor o igual a 5 g , de punta biselada poliester, para hacer lineas de aprox. 2 - 5 mm , por 1 und. </t>
  </si>
  <si>
    <t>MARCADOR PERMANENTE VARIOS COLORES</t>
  </si>
  <si>
    <t xml:space="preserve">MARCADOR BORRASECO VARIOS COLORES </t>
  </si>
  <si>
    <t>1.52.2.22.47</t>
  </si>
  <si>
    <t xml:space="preserve">Perforadora de tamaño mayor a 10 y menor o igual a 30 cm, 2 perforaciones, capacidad de hojas a perforar mayor a 25 y menor o igual a 35, con trampilla para vaciar los confetis, con sistema de bloqueo . </t>
  </si>
  <si>
    <t>1.52.1.61.338</t>
  </si>
  <si>
    <t xml:space="preserve">Plastilina en bloque, uso limpiatipos, presentacion en caja de 2 unidades y peso menor o igual a 50 g, con tonalidad monocolor. </t>
  </si>
  <si>
    <t>1.52.1.78.10</t>
  </si>
  <si>
    <t xml:space="preserve">Refuerzo autoadhesivo de diametro mayor a 1.5 cm, en presentacion mayor a 400 unidades por paquete. </t>
  </si>
  <si>
    <t>1.52.1.79.146</t>
  </si>
  <si>
    <t xml:space="preserve">Guia para trazo tipo regla, en acrilico transparente, borde biselado, unidad milimetrada doble graduacion, de 30 cm, por 1 und. </t>
  </si>
  <si>
    <t>1.52.1.79.148</t>
  </si>
  <si>
    <t xml:space="preserve">Guia para trazo tipo regla, en acrilico transparente, borde biselado, unidad milimetrada doble graduacion, de 50 cm, por 1 und. </t>
  </si>
  <si>
    <t>1.52.1.83</t>
  </si>
  <si>
    <t>Rotulo adhesivo en papel bond</t>
  </si>
  <si>
    <t>1.52.1.70.229</t>
  </si>
  <si>
    <t xml:space="preserve">Tinta para almohadilla, de color negro, y presentacion de 28 - 30 cm3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</si>
  <si>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</si>
  <si>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</si>
  <si>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</si>
  <si>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</si>
  <si>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</si>
  <si>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</si>
  <si>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1.48.3.1.228</t>
  </si>
  <si>
    <t>MUEBLES/ACCESORIOS</t>
  </si>
  <si>
    <t xml:space="preserve">Basurera en madera, sin tapa, de dimensiones mayores o iguales a 0.30 x 0.10 x 0.20 y menores o iguales a 0.399 x 0.70 x 0.90 m </t>
  </si>
  <si>
    <t>PAPELERA PARA PISO (BASURERA)</t>
  </si>
  <si>
    <t>MEDIA ARITMETICA/
PRECIO INDICATIVO</t>
  </si>
  <si>
    <t>Apoyo a la Gestión de Inspección, Vigilancia y Control del Sistema Nacional del Deporte</t>
  </si>
  <si>
    <t>INVERSIÓN 
731070813210</t>
  </si>
  <si>
    <t>2.31.16</t>
  </si>
  <si>
    <t>SERVICIOS PERSONALES</t>
  </si>
  <si>
    <t>PERFIL</t>
  </si>
  <si>
    <t xml:space="preserve">Prestación de servicios profesionales </t>
  </si>
  <si>
    <t>2.32.1</t>
  </si>
  <si>
    <t xml:space="preserve">Servicios de apoyo administrativo, funcionamiento y gerencial. </t>
  </si>
  <si>
    <t xml:space="preserve">Servicio de apoyo administrativo </t>
  </si>
  <si>
    <t>INSPECCIÓN, VIGILANCIA Y CONTROL</t>
  </si>
  <si>
    <t>Prestación de servicios profesionales</t>
  </si>
  <si>
    <t xml:space="preserve">Teléfono digital y análogo </t>
  </si>
  <si>
    <t>Computadores</t>
  </si>
  <si>
    <t>Basureras y cajoneras</t>
  </si>
  <si>
    <t>6
VER ANEXO DESAGREGADOS</t>
  </si>
  <si>
    <t>REFUERZOS AUTOADHESIVO PARA HOJAS</t>
  </si>
  <si>
    <t>CINTA PEGANTE PARA DISPENSADOR  12 X 40</t>
  </si>
  <si>
    <t>FUNDAS PARA ESCARAPELAS</t>
  </si>
  <si>
    <t xml:space="preserve"> </t>
  </si>
  <si>
    <t>NUMERADOR</t>
  </si>
  <si>
    <t>PASTA CATALOGO 2"</t>
  </si>
  <si>
    <t>PASTA CATALOGO 1.5"</t>
  </si>
  <si>
    <t>PEGANTE LIQUIDO 115  grs</t>
  </si>
  <si>
    <t>SOBRES MANILA MEDIA CARTA</t>
  </si>
  <si>
    <t>TONER H.P.C7115A</t>
  </si>
  <si>
    <t>Cartucho de tóner</t>
  </si>
  <si>
    <t xml:space="preserve">TONER IMPRESORA LEXMARK X502n  NEGRO </t>
  </si>
  <si>
    <t>TONER IMPRESORA LEXMARK X502n  CYAN</t>
  </si>
  <si>
    <t>TONER IMPRESORA LEXMARK X502n YELLOW</t>
  </si>
  <si>
    <t>TONER IMPRESORA LEXMARK X502n  MAGENTA</t>
  </si>
  <si>
    <t>Cartucho de tóner cyan (C500H2CG)</t>
  </si>
  <si>
    <t>Cartucho de tóner negro(C500H2KG)</t>
  </si>
  <si>
    <t>Cartucho de tóner yellow (C500H2YG)</t>
  </si>
  <si>
    <t>Cartucho de tóner magenta (C500H2MG)</t>
  </si>
  <si>
    <t>FOTOCONDUCTOR REF C500X26G LEXMARK X502n</t>
  </si>
  <si>
    <t xml:space="preserve">BOTELLA DE TONER RESIDUAL REF C500X27G LEXMARK X502n </t>
  </si>
  <si>
    <t>Botella de toner residual (C500X27G)</t>
  </si>
  <si>
    <t>kits fotoconductores (30K) (C500X26G)</t>
  </si>
  <si>
    <t>KID FUSOR ALTO VOLTAJE REF C500X29G LEXMARK X502n</t>
  </si>
  <si>
    <t xml:space="preserve">Kit fusor alto voltaje (C500X29G) </t>
  </si>
  <si>
    <t xml:space="preserve">REVELADOR LEXMARK C500X26G </t>
  </si>
  <si>
    <t>Cartucho fotorevelador (C500X26G)</t>
  </si>
  <si>
    <t>UNIDAD DE TRANSFERENCIA IMPRESORA LEXMARK X502n</t>
  </si>
  <si>
    <t xml:space="preserve">Unidad de transferencia </t>
  </si>
  <si>
    <t>1.52.1.43</t>
  </si>
  <si>
    <t>Protector de documentos</t>
  </si>
  <si>
    <t>1.32.10.6.1</t>
  </si>
  <si>
    <t>Cinta de facil corte, polipropileno, dimensiones (12mmx40m),</t>
  </si>
  <si>
    <t>CINTAS ADHESIVAS INDUSTRIALES</t>
  </si>
  <si>
    <t>Pasta catalogo 1.5 pulgadas</t>
  </si>
  <si>
    <t>Pasta catalogo 2 pulgadas</t>
  </si>
  <si>
    <t>32
VER ANEXO DESAGREGADOS</t>
  </si>
  <si>
    <t>1.52.3.8.1620</t>
  </si>
  <si>
    <t>Sobre bolsa, en papel manila de 75 g/m2, de tama?o 17.5x24.0cm, sin burbuja plastica de amortiguacion, presentacion exterior sin ventanilla, de tipo solapa universal y engomada.</t>
  </si>
  <si>
    <t>1.52.2.20</t>
  </si>
  <si>
    <t>Numerador de entintado manual</t>
  </si>
  <si>
    <t>2.10.17</t>
  </si>
  <si>
    <t xml:space="preserve">SERVICIOS DE PROCESAMIENTO DE INFORMACIÓN/
SERVICIOS AUTOMATIZADOS DE NOTICIAS </t>
  </si>
  <si>
    <t>Servicios automatizados de noticias, servicios de datos u otros servicios de informacion, compra de datos (el equivalente electronico de libros, periodicos, publicaciones periodicas, etc).</t>
  </si>
  <si>
    <t>Este servicio será contratado entre las oficinas de IVC, Grupo Contratación y Secretaria General.</t>
  </si>
  <si>
    <t>2.32.15</t>
  </si>
  <si>
    <t>SERVICIOS DE APOYO ADMINISTRATIVO, FUNCIONAMIENTO Y GERENCIAL/SERVICIOS DE APOYO LOGÍSTICO</t>
  </si>
  <si>
    <t>ORGANIZACIÓN CONGRESO</t>
  </si>
  <si>
    <t xml:space="preserve">Organización Congreso y/o seminario organización legislación deportiva </t>
  </si>
  <si>
    <t>Servicios de publicación de los avisos de convocatorias públicas, avisos emplazatorios, edictos y notificaciones</t>
  </si>
  <si>
    <t>1.52.1.9</t>
  </si>
  <si>
    <t>Boligrafo con logo institucional según muestra</t>
  </si>
  <si>
    <t>CARPETAS INSTITUCIONALES</t>
  </si>
  <si>
    <t>1.52.1.19</t>
  </si>
  <si>
    <t>Carpetas con logo institucional según muestra</t>
  </si>
  <si>
    <t>1.53.1.37</t>
  </si>
  <si>
    <t>1.53.7</t>
  </si>
  <si>
    <t>DIPLOMAS (SEGÚN MUESTRA)</t>
  </si>
  <si>
    <t>Diversos materiales impresos</t>
  </si>
  <si>
    <t>1.53.1.2</t>
  </si>
  <si>
    <t>FOLLETOS (SEGÚN MUESTRA)</t>
  </si>
  <si>
    <t xml:space="preserve">Folletos </t>
  </si>
  <si>
    <t>SUMINISTROS Y APARATOS DE OFICINA/ SUMINISTROS DE OFICINA</t>
  </si>
  <si>
    <t>LIBROS, MAPAS Y OTRAS PUBLICACIONES/LIBROS Y FOLLETOS</t>
  </si>
  <si>
    <t>LIBROS, MAPAS Y OTRAS PUBLICACIONES/DIVERSOS MATERIALES IMPRESOS</t>
  </si>
  <si>
    <t>Boligrafos y carpetas institucionales</t>
  </si>
  <si>
    <t>Cartillas y folletos IVC</t>
  </si>
  <si>
    <t>1.53.1</t>
  </si>
  <si>
    <t>Diplomas</t>
  </si>
  <si>
    <t xml:space="preserve">6000 VER ANEXO
</t>
  </si>
  <si>
    <t xml:space="preserve">3000 VER ANEXO
</t>
  </si>
  <si>
    <t xml:space="preserve">2000 VER ANEXO
</t>
  </si>
  <si>
    <t xml:space="preserve">CAJA </t>
  </si>
  <si>
    <t>9511
VER ANEXO DESAGREGADOS</t>
  </si>
  <si>
    <t xml:space="preserve">Título Profesional en Administración de Empresas, Economía o Contaduría, Doctorado y/o Maestría y/o Especialización y mínimo 6 años de experiencia laboral. </t>
  </si>
  <si>
    <t xml:space="preserve">Profesional con título en Contaduría, Doctorado y/o Maestría y/o Especialización y mínimo diez (10) años de experiencia profesional.   </t>
  </si>
  <si>
    <t xml:space="preserve">Profesional con título en Derecho, Doctorado y/o Maestría y/o Especialización y mínimo cinco (5) años de experiencia profesional.   </t>
  </si>
  <si>
    <t xml:space="preserve">Profesional con título en Derecho, Doctorado y/o Maestría y/o Especialización y mínimo un (1) año de experiencia profesional.   </t>
  </si>
  <si>
    <t xml:space="preserve">Profesional con título en Derecho y mínimo un (1) año de experiencia laboral.   </t>
  </si>
  <si>
    <t xml:space="preserve">Profesional con título en Derecho.   </t>
  </si>
  <si>
    <t xml:space="preserve">Título Profesional en Derecho, Doctorado y/o Maestría y/o Especialización y mínimo 6 años de experiencia laboral. </t>
  </si>
  <si>
    <t xml:space="preserve">Título Profesional en Derecho, Doctorado y/o Maestría y/o Especialización y mínimo 10 años de experiencia laboral. </t>
  </si>
  <si>
    <t xml:space="preserve">Título de Técnico y mínimo 3 años de experiencia en el área acreditada, de conformidad con lo establecido en el Decreto Reglamentario No. 1293 de 1986. </t>
  </si>
  <si>
    <t>Técnica en Contabilidad.</t>
  </si>
  <si>
    <t>11
VER ANEXO DESAGREGADOS</t>
  </si>
  <si>
    <t>1, 4, 5, 7,8</t>
  </si>
  <si>
    <t>1.52.1.48.9</t>
  </si>
  <si>
    <t xml:space="preserve">Pegante liquido en presentacion de 115 g sin glicerina. </t>
  </si>
  <si>
    <t>BOLIGRAFO INSTITUCIONAL (SEGÚN MUESTRA)</t>
  </si>
  <si>
    <t>1,47,1</t>
  </si>
  <si>
    <t>Software Especializado</t>
  </si>
  <si>
    <t>INVERSIÓN
731070813210</t>
  </si>
  <si>
    <t xml:space="preserve">SILLAS SIN BRAZOS </t>
  </si>
  <si>
    <t xml:space="preserve">Sillas ergonomicas sin brazos con ruedas </t>
  </si>
  <si>
    <t>LIBROS DE CONSULTA Y SUSCRIPCION A EMPRESAS DE INTENET  ESPECIALIZADAS EN DERECHO COMERCIAL, LABORAL, ADMINISTRATIVO, PENAL, TRIBUTRARIO Y FINANCIERA</t>
  </si>
  <si>
    <t xml:space="preserve">Libros especializados en derecho, gerencia financera, triubutaria. </t>
  </si>
  <si>
    <t>PERCHERO</t>
  </si>
  <si>
    <t>Mueble en madera 1,50 para colgar la ropa , paraguas, bolsos</t>
  </si>
  <si>
    <t>Silla fija sin brazos paño</t>
  </si>
  <si>
    <t xml:space="preserve">PRESTAR LOS SERVICIOS PROFESIONALES DE ASISTENCIA Y APOYO EN RELACIÓN CON ASPECTOS ECONÓMICOS Y FINANCIEROS DE LOS ORGANISMOS DEPORTIVOS, AL IGUAL QUE EL APOYO A LAS ÁREAS   DE TRÁMITES, INVESTIGACIÓN Y CAPACITACIÓN DE LA OFICINA DE INSPECCIÓN, VIGILANCIA Y CONTROL. </t>
  </si>
  <si>
    <t xml:space="preserve">PRESTAR LOS SERVICIOS PROFESIONALES DE ASISTENCIA Y APOYO EN EL ANÁLISIS Y SEGUIMIENTO DE LOS ASPECTOS CONTABLES Y FINANCIEROS DE LOS ORGANISMOS DEPORTIVOS QUE INTEGRAN EL SISTEMA NACIONAL DEL DEPORTE. </t>
  </si>
  <si>
    <t xml:space="preserve">PRESTAR LOS SERVICIOS PROFESIONALES  EN LAS ÁREAS DE TRÁMITES,                                     INVESTIGACIÓN Y CAPACITACIÓN DE LA OFICINA DE INSPECCIÓN, VIGILANCIA Y CONTROL DE COLDEPORTES. </t>
  </si>
  <si>
    <r>
      <t xml:space="preserve">PRESTAR LOS SERVICIOS PROFESIONALES  EN LAS ÁREAS DE TRÁMITES,                                     INVESTIGACIÓN Y CAPACITACIÓN DE LA OFICINA DE INSPECCIÓN, VIGILANCIA Y CONTROL DE COLDEPORTES. </t>
    </r>
    <r>
      <rPr>
        <sz val="8"/>
        <color indexed="10"/>
        <rFont val="Arial"/>
        <family val="2"/>
      </rPr>
      <t xml:space="preserve"> </t>
    </r>
  </si>
  <si>
    <r>
      <t>PRESTAR LOS SERVICIOS PROFESIONALES  EN LAS ÁREAS DE TRÁMITES,                                     INVESTIGACIÓN Y CAPACITACIÓN DE LA OFICINA DE INSPECCIÓN, VIGILANCIA Y CONTROL DE COLDEPORTES.</t>
    </r>
    <r>
      <rPr>
        <sz val="8"/>
        <color indexed="10"/>
        <rFont val="Arial"/>
        <family val="2"/>
      </rPr>
      <t xml:space="preserve"> </t>
    </r>
  </si>
  <si>
    <t xml:space="preserve">PRESTAR LOS SERVICIOS PROFESIONALES  EN LAS ÁREAS DE TRÁMITES,                                     INVESTIGACIÓN Y CAPACITACIÓN DE LA OFICINA DE INSPECCIÓN, VIGILANCIA Y CONTROL DE COLDEPORTES.  </t>
  </si>
  <si>
    <t xml:space="preserve">PRESTAR APOYO DE ARCHIVO, ORGANIZACIÓN Y CUSTODIA DE LOS EXPEDIENTES, COMO TAMBIÉN ACTUALIZACIÓN DE LA INFORMACIÓN RELATIVA A CADA ORGANISMO DEPORTIVO. DE IGUAL MANERA ELABORACIÓN DE COMUNICACIONES QUE PERMITAN EL ENVÍO O LA REMISIÓN DE DOCUMENTOS.  </t>
  </si>
  <si>
    <t>PRESTAR LOS SERVICIOS DE ASISTENCIA, APOYO ADMINISTRATIVO Y LOGÍSTICO EN EL DESARROLLO DE LOS PROCESOS INTERNOS QUE DEMANDAN EL MANEJO, ORGANIZACIÓN Y ARCHIVO DE LOS EXPEDIENTES, ASÍ COMO LA ELABORACIÓN DE COMUNICACIONES QUE PERMITAN EL ENVÍO Ó LA REMISIÓN DE DOCUMENTOS PRODUCTO DE SITUACIONES QUE REQUIERAN NOTIFICACIÓN DE ACTOS ADMINISTRATIVOS DE LOS ORGANISMOS INTEGRANTES DEL SISTEMA NACIONAL DEL DEPORTE.</t>
  </si>
  <si>
    <t xml:space="preserve">PRESTAR LOS SERVICIOS DE ASISTENCIA Y APOYO EN EL ANALISIS Y SEGUIMIENTO DE LOS ASPECTOS CONTABLES, FINANCIEROS Y ECONOMICOS DE LOS ORGANISMOS DEPORTIVOS QUE INTEGRAN EL SISTEMA NACIONAL DEL DEPORTE. </t>
  </si>
  <si>
    <t>Software seguimiento analisis, riesgo,  control de tramites y correspondencia, procedencia de capitales, para clubes profesionales</t>
  </si>
  <si>
    <t>PAPELERA  DE ESCRITORIO</t>
  </si>
  <si>
    <t>Papelera para colocar documentos pendientes y resuelto en el escritori</t>
  </si>
  <si>
    <t>BIBLIOTECA</t>
  </si>
  <si>
    <t>Meble en madera para colocar libros</t>
  </si>
  <si>
    <t>SERVICIOS DE PUBLICACIÓN DE LOS AVISOS DE CONVOCATORIAS PÚBLICAS, AVISOS EMPLAZATORIOS, EDICTOS Y NOTIFICACIONES, NUEVO SIGLO, DIARIO LA REPUBLICA, E IGUALMENTE ACTOS ADMNISTRATIVOS A TRAVES DE LA IMPRENTA NACIONAL.</t>
  </si>
  <si>
    <t>1) MINUTAS Y MODELOS 2) LEGISLACION DEPORTIVA 3) TRATADOS DE LEGISLACION DEPORTIVA</t>
  </si>
  <si>
    <t xml:space="preserve">IMPRESIÓN DE LIBROS INSTITUCIONALES </t>
  </si>
  <si>
    <t>ELABORACION E IMPRESIÓN DE LIBRETAS PARA COMPARENDOS PEDAGOGICOS LEY 14445 DE 2011</t>
  </si>
  <si>
    <t>CARTILLAS IVC</t>
  </si>
  <si>
    <t>Libro o cartilla técnica, instructivos, amnuales, procedimentos, reosluciones</t>
  </si>
  <si>
    <t>ROTULOS ADHESIVOS TAÑANO 85.9 X 23MM X 30 HOJAS</t>
  </si>
  <si>
    <t>Libretas media carta papel quimico comparendos educativos Ley 14445 de 2011</t>
  </si>
  <si>
    <t>LIGROS, MAPAS Y OTRAS PUBLICACIONES/ DIVERSOS MATERIALES IMPRESOS</t>
  </si>
  <si>
    <t>Diccionario jurídico, tomo 1, Giraldo G. María E. y González C</t>
  </si>
  <si>
    <t>Libro o cartilla técnica</t>
  </si>
  <si>
    <t>Diccionario jurídico, tomo 2, Giraldo G. María E. y González C</t>
  </si>
  <si>
    <t>Diccionario jurídico, tomo 3, Giraldo G. María E. y González C</t>
  </si>
  <si>
    <t>Nueva reforma administrativa, Henao Hidrón, Javier</t>
  </si>
  <si>
    <t>Contratos estatales, Lamprea Rodríguez, Pedro Antonio</t>
  </si>
  <si>
    <t>Derecho administrativo general y colombiano, Rodriguez Rodriguez, Libardo</t>
  </si>
  <si>
    <t>Curso de derecho administrativo, Younes Moreno, Diego</t>
  </si>
  <si>
    <t>Derecho de sucesiones, Suárez Franco, Roberto</t>
  </si>
  <si>
    <t>De las obligaciones y del contrato en general, Uribe Holguin, Ricardo</t>
  </si>
  <si>
    <t>Derecho comercial, Castro de Cifuentes, Marcela</t>
  </si>
  <si>
    <t>De las sociedades comerciales, Peña Nossa, Lisandro</t>
  </si>
  <si>
    <t>Debido proceso, Hoyos, Arturo</t>
  </si>
  <si>
    <t>ABC de la acción de tutela ( M. J. 81 ), Ortega Ribero, Germán</t>
  </si>
  <si>
    <t>Derecho laboral, Campos Rivera, Domingo</t>
  </si>
  <si>
    <t>Nueva teoría de la prueba, Dellepiane, Antonio</t>
  </si>
  <si>
    <t>ANALISIS E INTERPRETACION DE ESTADOS FIANANCIEROS, Arias Anaya, Rosa</t>
  </si>
  <si>
    <t>AUDITORIA ADMINISTRATIVA, Amador, Alfonso</t>
  </si>
  <si>
    <t>CARGA DE LA PRUEBA Y SOCIEDAD DE RIESGO, Ormazábal Sanchez Guillermo</t>
  </si>
  <si>
    <t xml:space="preserve">CARGA DE LA PRUEBA, Rosemberg, Leo </t>
  </si>
  <si>
    <t xml:space="preserve">CÓDIGO DE ÉTICA, Ibarra Ramos </t>
  </si>
  <si>
    <t>REVISIÓN DEL CONTRATO, Benitez</t>
  </si>
  <si>
    <t>TEORÍA GENERAL DE LA PRUEBA JUDICIAL 2 TOMOS, Devis</t>
  </si>
  <si>
    <t>DERECHO SOCIETARIO, 2 TOMOS + CD, Reyes</t>
  </si>
  <si>
    <t>TEORÍA GENERAL DEL DERECHO PROCESAL, Quintero</t>
  </si>
  <si>
    <t>DERECHO INDIVIDUAL DEL TRABAJO, Vanegas</t>
  </si>
  <si>
    <t>TEORÍA GENERAL DE LAS PERSONAS JURÍDICAS, Suárez</t>
  </si>
  <si>
    <t>DERECHO COMERCIAL PARTE GENERAL, Médina</t>
  </si>
  <si>
    <t>PRESUPUESTOS TEORIA Y PRACTICA, Cardenas, Raul</t>
  </si>
  <si>
    <t>1.53.1.38</t>
  </si>
  <si>
    <t>RÉGIMEN DE SEGURIDAD SOCIAL - LEGIS (HOJAS SUSTITUIBLES)</t>
  </si>
  <si>
    <t>RÉGIMEN LABORAL COLOMBIANO - LEGIS (HOJAS SUSTITUIBLES)</t>
  </si>
  <si>
    <t>CÓDIGO CÍVIL - LEGIS (HOJAS SUSTITUIBLES)</t>
  </si>
  <si>
    <t>Compendio de hojas sustituibles de temas especializados, con sus respectivas actualizaciones.</t>
  </si>
  <si>
    <t>CÓDIGO CONTENCIOSO ADMINISTRATIVO - LEGIS (HOJAS SUSTITUIBLES)</t>
  </si>
  <si>
    <t>CÓDIGO COMERCIO - LEGIS (HOJAS SUSTITUIBLES)</t>
  </si>
  <si>
    <t>CÓDIGO DE PROCEDIMIENTO CÍVIL - LEGIS (HOJAS SUSTITUIBLES)</t>
  </si>
  <si>
    <t>CÓDIGO SUSTANTIVO DEL TRABAJO - LEGIS (HOJAS SUSTITUIBLES)</t>
  </si>
  <si>
    <t>CONSTITUCIÓN POLÍTICA COLOMBIANA - LEGIS (HOJAS SUSTITUIBLES)</t>
  </si>
  <si>
    <t>RÉGIMEN CONTABLE TRIBUTARIO - LEGIS (HOJAS SUSTITUIBLES)</t>
  </si>
  <si>
    <t>REVISTA JURISPRUDENCIA</t>
  </si>
  <si>
    <t xml:space="preserve">Computadores, impresoras multifuncionales, </t>
  </si>
  <si>
    <t>1.48.1.1</t>
  </si>
  <si>
    <t xml:space="preserve">ARCHIVADOR </t>
  </si>
  <si>
    <t xml:space="preserve">Suministro e instalación de un archivador rodante con desplazamiento manual en lamina Cold Rolled </t>
  </si>
  <si>
    <t>INVERSIÓN</t>
  </si>
  <si>
    <t>1.48.3.5</t>
  </si>
  <si>
    <t>1.48.1.14</t>
  </si>
  <si>
    <t>1.48.1.23.3</t>
  </si>
  <si>
    <t>1.48.1.3</t>
  </si>
  <si>
    <t xml:space="preserve">SILLAS FIJA SIN BRAZOS </t>
  </si>
  <si>
    <r>
      <t xml:space="preserve">CON V°b° DEL Dr. Afranio se  adiciona el presente iten s/ memorando 0049 de </t>
    </r>
    <r>
      <rPr>
        <b/>
        <u/>
        <sz val="8"/>
        <color indexed="10"/>
        <rFont val="Arial"/>
        <family val="2"/>
      </rPr>
      <t xml:space="preserve">Mayo 3 de 2012                               </t>
    </r>
    <r>
      <rPr>
        <b/>
        <sz val="8"/>
        <color indexed="10"/>
        <rFont val="Arial"/>
        <family val="2"/>
      </rPr>
      <t xml:space="preserve">        Con V°B° del Dr. Afranio  al memorando 00886 de</t>
    </r>
    <r>
      <rPr>
        <b/>
        <u/>
        <sz val="8"/>
        <color indexed="10"/>
        <rFont val="Arial"/>
        <family val="2"/>
      </rPr>
      <t xml:space="preserve"> Julio 16 de 2012 </t>
    </r>
    <r>
      <rPr>
        <b/>
        <sz val="8"/>
        <color indexed="10"/>
        <rFont val="Arial"/>
        <family val="2"/>
      </rPr>
      <t xml:space="preserve">se adiciona el presente item                                            </t>
    </r>
  </si>
  <si>
    <t>PROMOVER Y DESARRI</t>
  </si>
  <si>
    <t>Título Profesional en Sistemas</t>
  </si>
  <si>
    <r>
      <t xml:space="preserve">PRESTAR LOS SERVICIOS PROFESIONALES  EN LAS ÁREAS DE TRÁMITES,                                     INVESTIGACIÓN Y CAPACITACIÓN DE LA OFICINA DE INSPECCIÓN, VIGILANCIA Y CONTROL DE COLDEPORTES.   </t>
    </r>
    <r>
      <rPr>
        <b/>
        <u/>
        <sz val="8"/>
        <color indexed="60"/>
        <rFont val="Arial"/>
        <family val="2"/>
      </rPr>
      <t xml:space="preserve">Se hace adicion de acuerdo al memorado  0049 de Mayo 3 de 2012 V° B° Dr. Afranio </t>
    </r>
  </si>
  <si>
    <r>
      <t xml:space="preserve">SERVICIOS PROFESIONALES DE INGENIERO  DE SISTEMAS QUE APOYE LA GESTION DE IMPLEMENTACIÓN DE SOFTWARE  (ORFEO) </t>
    </r>
    <r>
      <rPr>
        <b/>
        <u/>
        <sz val="8"/>
        <color indexed="60"/>
        <rFont val="Arial"/>
        <family val="2"/>
      </rPr>
      <t xml:space="preserve">se adiciona deacuerdo al memorando No  086 de Julio 16 de 2012, V°B° Dr. Afranio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</si>
</sst>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7" formatCode="&quot;$&quot;\ #,##0.00_);\(&quot;$&quot;\ #,##0.00\)"/>
    <numFmt numFmtId="41" formatCode="_(* #,##0_);_(* \(#,##0\);_(* &quot;-&quot;_);_(@_)"/>
    <numFmt numFmtId="166" formatCode="&quot;$&quot;\ #,##0.00"/>
    <numFmt numFmtId="171" formatCode="&quot;$&quot;\ 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sz val="8"/>
      <name val="Tahoma"/>
      <family val="2"/>
    </font>
    <font>
      <sz val="8"/>
      <color indexed="10"/>
      <name val="Arial"/>
      <family val="2"/>
    </font>
    <font>
      <sz val="10"/>
      <name val="Tahoma"/>
      <family val="2"/>
    </font>
    <font>
      <b/>
      <sz val="8"/>
      <color indexed="10"/>
      <name val="Arial"/>
      <family val="2"/>
    </font>
    <font>
      <b/>
      <u/>
      <sz val="8"/>
      <color indexed="10"/>
      <name val="Arial"/>
      <family val="2"/>
    </font>
    <font>
      <b/>
      <u/>
      <sz val="8"/>
      <color indexed="60"/>
      <name val="Arial"/>
      <family val="2"/>
    </font>
    <font>
      <b/>
      <u/>
      <sz val="8"/>
      <color indexed="60"/>
      <name val="Arial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  <font>
      <sz val="8"/>
      <color rgb="FF000000"/>
      <name val="Tahoma"/>
      <family val="2"/>
    </font>
    <font>
      <b/>
      <sz val="8"/>
      <color theme="3" tint="-0.499984740745262"/>
      <name val="Arial"/>
      <family val="2"/>
    </font>
    <font>
      <b/>
      <sz val="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9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9" fillId="5" borderId="18" xfId="0" applyFont="1" applyFill="1" applyBorder="1" applyAlignment="1">
      <alignment vertical="center"/>
    </xf>
    <xf numFmtId="0" fontId="4" fillId="5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/>
    </xf>
    <xf numFmtId="0" fontId="19" fillId="0" borderId="22" xfId="0" applyFont="1" applyFill="1" applyBorder="1" applyAlignment="1">
      <alignment vertical="center" wrapText="1"/>
    </xf>
    <xf numFmtId="166" fontId="0" fillId="0" borderId="23" xfId="0" applyNumberFormat="1" applyFill="1" applyBorder="1" applyAlignment="1">
      <alignment vertical="center"/>
    </xf>
    <xf numFmtId="166" fontId="0" fillId="0" borderId="24" xfId="0" applyNumberFormat="1" applyFill="1" applyBorder="1" applyAlignment="1">
      <alignment vertical="center"/>
    </xf>
    <xf numFmtId="166" fontId="0" fillId="0" borderId="24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26" xfId="0" applyFont="1" applyFill="1" applyBorder="1" applyAlignment="1">
      <alignment vertical="center" wrapText="1"/>
    </xf>
    <xf numFmtId="166" fontId="2" fillId="0" borderId="24" xfId="0" applyNumberFormat="1" applyFont="1" applyBorder="1" applyAlignment="1">
      <alignment vertical="center"/>
    </xf>
    <xf numFmtId="166" fontId="0" fillId="0" borderId="27" xfId="0" applyNumberFormat="1" applyFill="1" applyBorder="1" applyAlignment="1">
      <alignment vertical="center"/>
    </xf>
    <xf numFmtId="0" fontId="21" fillId="4" borderId="14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/>
    </xf>
    <xf numFmtId="0" fontId="21" fillId="0" borderId="15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21" fillId="4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8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2" fillId="5" borderId="12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0" fontId="10" fillId="4" borderId="21" xfId="0" applyFont="1" applyFill="1" applyBorder="1" applyAlignment="1">
      <alignment vertical="center"/>
    </xf>
    <xf numFmtId="0" fontId="2" fillId="4" borderId="30" xfId="0" applyFont="1" applyFill="1" applyBorder="1" applyAlignment="1">
      <alignment vertical="center" wrapText="1"/>
    </xf>
    <xf numFmtId="0" fontId="21" fillId="4" borderId="20" xfId="0" applyFont="1" applyFill="1" applyBorder="1" applyAlignment="1">
      <alignment horizontal="center" vertical="center" wrapText="1"/>
    </xf>
    <xf numFmtId="166" fontId="2" fillId="0" borderId="23" xfId="0" applyNumberFormat="1" applyFont="1" applyBorder="1" applyAlignment="1">
      <alignment vertical="center"/>
    </xf>
    <xf numFmtId="0" fontId="4" fillId="5" borderId="18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vertical="center" wrapText="1"/>
    </xf>
    <xf numFmtId="2" fontId="6" fillId="0" borderId="0" xfId="0" applyNumberFormat="1" applyFont="1" applyAlignment="1">
      <alignment vertical="center" wrapText="1"/>
    </xf>
    <xf numFmtId="7" fontId="13" fillId="3" borderId="31" xfId="0" applyNumberFormat="1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/>
    </xf>
    <xf numFmtId="0" fontId="2" fillId="4" borderId="26" xfId="0" applyFont="1" applyFill="1" applyBorder="1" applyAlignment="1">
      <alignment vertical="center" wrapText="1"/>
    </xf>
    <xf numFmtId="0" fontId="21" fillId="4" borderId="15" xfId="0" applyFont="1" applyFill="1" applyBorder="1" applyAlignment="1">
      <alignment horizontal="center" vertical="center" wrapText="1"/>
    </xf>
    <xf numFmtId="166" fontId="0" fillId="0" borderId="27" xfId="0" applyNumberFormat="1" applyBorder="1" applyAlignment="1">
      <alignment vertical="center"/>
    </xf>
    <xf numFmtId="0" fontId="6" fillId="0" borderId="32" xfId="0" applyFont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2" xfId="0" applyFont="1" applyFill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 wrapText="1"/>
    </xf>
    <xf numFmtId="0" fontId="2" fillId="4" borderId="35" xfId="0" applyFont="1" applyFill="1" applyBorder="1" applyAlignment="1">
      <alignment vertical="center"/>
    </xf>
    <xf numFmtId="0" fontId="2" fillId="4" borderId="36" xfId="0" applyFont="1" applyFill="1" applyBorder="1" applyAlignment="1">
      <alignment vertical="center" wrapText="1"/>
    </xf>
    <xf numFmtId="0" fontId="21" fillId="4" borderId="32" xfId="0" applyFont="1" applyFill="1" applyBorder="1" applyAlignment="1">
      <alignment horizontal="center" vertical="center"/>
    </xf>
    <xf numFmtId="166" fontId="0" fillId="0" borderId="37" xfId="0" applyNumberFormat="1" applyBorder="1" applyAlignment="1">
      <alignment vertical="center"/>
    </xf>
    <xf numFmtId="0" fontId="2" fillId="0" borderId="38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39" xfId="0" applyFont="1" applyFill="1" applyBorder="1" applyAlignment="1">
      <alignment vertical="center" wrapText="1"/>
    </xf>
    <xf numFmtId="0" fontId="23" fillId="6" borderId="4" xfId="0" applyFont="1" applyFill="1" applyBorder="1" applyAlignment="1">
      <alignment vertical="center" wrapText="1"/>
    </xf>
    <xf numFmtId="0" fontId="2" fillId="0" borderId="39" xfId="0" applyFont="1" applyFill="1" applyBorder="1" applyAlignment="1">
      <alignment vertical="center" wrapText="1"/>
    </xf>
    <xf numFmtId="0" fontId="2" fillId="0" borderId="40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 wrapText="1"/>
    </xf>
    <xf numFmtId="0" fontId="21" fillId="0" borderId="39" xfId="0" applyFont="1" applyFill="1" applyBorder="1" applyAlignment="1">
      <alignment horizontal="center" vertical="center"/>
    </xf>
    <xf numFmtId="166" fontId="0" fillId="0" borderId="7" xfId="0" applyNumberFormat="1" applyFill="1" applyBorder="1" applyAlignment="1">
      <alignment vertical="center"/>
    </xf>
    <xf numFmtId="7" fontId="9" fillId="2" borderId="4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7" fontId="9" fillId="0" borderId="3" xfId="0" applyNumberFormat="1" applyFont="1" applyFill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horizontal="right" vertical="center" wrapText="1"/>
    </xf>
    <xf numFmtId="3" fontId="1" fillId="0" borderId="0" xfId="0" applyNumberFormat="1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3" fontId="1" fillId="0" borderId="0" xfId="0" applyNumberFormat="1" applyFont="1" applyAlignment="1" applyProtection="1">
      <alignment horizontal="right" vertical="center" wrapText="1"/>
    </xf>
    <xf numFmtId="0" fontId="1" fillId="0" borderId="0" xfId="0" applyFont="1" applyBorder="1" applyAlignment="1" applyProtection="1">
      <alignment vertical="center" wrapText="1"/>
      <protection locked="0"/>
    </xf>
    <xf numFmtId="0" fontId="4" fillId="0" borderId="41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justify" vertical="center"/>
    </xf>
    <xf numFmtId="0" fontId="5" fillId="0" borderId="42" xfId="0" applyFont="1" applyBorder="1" applyAlignment="1">
      <alignment vertical="center" wrapText="1"/>
    </xf>
    <xf numFmtId="0" fontId="23" fillId="6" borderId="1" xfId="0" applyFont="1" applyFill="1" applyBorder="1" applyAlignment="1">
      <alignment vertical="center" wrapText="1"/>
    </xf>
    <xf numFmtId="0" fontId="6" fillId="4" borderId="32" xfId="0" applyFont="1" applyFill="1" applyBorder="1" applyAlignment="1">
      <alignment vertical="center" wrapText="1"/>
    </xf>
    <xf numFmtId="0" fontId="6" fillId="4" borderId="32" xfId="0" applyFont="1" applyFill="1" applyBorder="1" applyAlignment="1">
      <alignment vertical="center"/>
    </xf>
    <xf numFmtId="166" fontId="0" fillId="0" borderId="32" xfId="0" applyNumberFormat="1" applyBorder="1" applyAlignment="1">
      <alignment vertical="center"/>
    </xf>
    <xf numFmtId="0" fontId="6" fillId="4" borderId="14" xfId="0" applyFont="1" applyFill="1" applyBorder="1" applyAlignment="1">
      <alignment vertical="center" wrapText="1"/>
    </xf>
    <xf numFmtId="0" fontId="6" fillId="4" borderId="14" xfId="0" applyFont="1" applyFill="1" applyBorder="1" applyAlignment="1">
      <alignment vertical="center"/>
    </xf>
    <xf numFmtId="166" fontId="0" fillId="0" borderId="14" xfId="0" applyNumberFormat="1" applyBorder="1" applyAlignment="1">
      <alignment vertical="center"/>
    </xf>
    <xf numFmtId="0" fontId="6" fillId="0" borderId="39" xfId="0" applyFont="1" applyBorder="1" applyAlignment="1">
      <alignment vertical="center" wrapText="1"/>
    </xf>
    <xf numFmtId="0" fontId="2" fillId="4" borderId="39" xfId="0" applyFont="1" applyFill="1" applyBorder="1" applyAlignment="1">
      <alignment vertical="center" wrapText="1"/>
    </xf>
    <xf numFmtId="0" fontId="6" fillId="4" borderId="39" xfId="0" applyFont="1" applyFill="1" applyBorder="1" applyAlignment="1">
      <alignment vertical="center" wrapText="1"/>
    </xf>
    <xf numFmtId="0" fontId="6" fillId="4" borderId="39" xfId="0" applyFont="1" applyFill="1" applyBorder="1" applyAlignment="1">
      <alignment vertical="center"/>
    </xf>
    <xf numFmtId="0" fontId="21" fillId="4" borderId="39" xfId="0" applyFont="1" applyFill="1" applyBorder="1" applyAlignment="1">
      <alignment horizontal="center" vertical="center"/>
    </xf>
    <xf numFmtId="166" fontId="0" fillId="0" borderId="39" xfId="0" applyNumberFormat="1" applyBorder="1" applyAlignment="1">
      <alignment vertical="center"/>
    </xf>
    <xf numFmtId="0" fontId="23" fillId="0" borderId="3" xfId="0" applyFont="1" applyFill="1" applyBorder="1" applyAlignment="1">
      <alignment vertical="center" wrapText="1"/>
    </xf>
    <xf numFmtId="0" fontId="2" fillId="0" borderId="29" xfId="0" applyFont="1" applyFill="1" applyBorder="1" applyAlignment="1">
      <alignment vertical="center" wrapText="1"/>
    </xf>
    <xf numFmtId="0" fontId="6" fillId="0" borderId="32" xfId="0" applyFont="1" applyFill="1" applyBorder="1" applyAlignment="1">
      <alignment vertical="center" wrapText="1"/>
    </xf>
    <xf numFmtId="0" fontId="2" fillId="0" borderId="32" xfId="0" applyFont="1" applyFill="1" applyBorder="1" applyAlignment="1">
      <alignment vertical="center" wrapText="1"/>
    </xf>
    <xf numFmtId="0" fontId="2" fillId="0" borderId="22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center" vertical="center" wrapText="1"/>
    </xf>
    <xf numFmtId="166" fontId="2" fillId="0" borderId="37" xfId="0" applyNumberFormat="1" applyFont="1" applyBorder="1" applyAlignment="1">
      <alignment vertical="center"/>
    </xf>
    <xf numFmtId="0" fontId="2" fillId="4" borderId="31" xfId="0" applyFont="1" applyFill="1" applyBorder="1" applyAlignment="1">
      <alignment vertical="center" wrapText="1"/>
    </xf>
    <xf numFmtId="0" fontId="2" fillId="4" borderId="40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 wrapText="1"/>
    </xf>
    <xf numFmtId="166" fontId="2" fillId="0" borderId="7" xfId="0" applyNumberFormat="1" applyFont="1" applyBorder="1" applyAlignment="1">
      <alignment vertical="center"/>
    </xf>
    <xf numFmtId="0" fontId="9" fillId="2" borderId="44" xfId="0" applyFont="1" applyFill="1" applyBorder="1" applyAlignment="1">
      <alignment horizontal="center" vertical="center" wrapText="1"/>
    </xf>
    <xf numFmtId="7" fontId="9" fillId="3" borderId="45" xfId="0" applyNumberFormat="1" applyFont="1" applyFill="1" applyBorder="1" applyAlignment="1">
      <alignment vertical="center" wrapText="1"/>
    </xf>
    <xf numFmtId="7" fontId="9" fillId="3" borderId="46" xfId="0" applyNumberFormat="1" applyFont="1" applyFill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7" fontId="4" fillId="0" borderId="4" xfId="0" applyNumberFormat="1" applyFont="1" applyFill="1" applyBorder="1" applyAlignment="1">
      <alignment horizontal="center" vertical="center" wrapText="1"/>
    </xf>
    <xf numFmtId="0" fontId="24" fillId="0" borderId="33" xfId="0" applyFont="1" applyFill="1" applyBorder="1" applyAlignment="1">
      <alignment horizontal="left" vertical="center" wrapText="1"/>
    </xf>
    <xf numFmtId="0" fontId="2" fillId="0" borderId="35" xfId="0" applyFont="1" applyFill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7" fontId="9" fillId="0" borderId="35" xfId="0" applyNumberFormat="1" applyFont="1" applyFill="1" applyBorder="1" applyAlignment="1">
      <alignment vertical="center" wrapText="1"/>
    </xf>
    <xf numFmtId="7" fontId="4" fillId="0" borderId="35" xfId="0" applyNumberFormat="1" applyFont="1" applyFill="1" applyBorder="1" applyAlignment="1">
      <alignment horizontal="center" vertical="center" wrapText="1"/>
    </xf>
    <xf numFmtId="0" fontId="2" fillId="0" borderId="47" xfId="0" applyFont="1" applyBorder="1" applyAlignment="1">
      <alignment horizontal="left" vertical="center" wrapText="1"/>
    </xf>
    <xf numFmtId="0" fontId="2" fillId="0" borderId="47" xfId="0" applyFont="1" applyFill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7" fontId="4" fillId="0" borderId="47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8" fillId="6" borderId="3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6" fillId="0" borderId="41" xfId="0" applyFont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41" xfId="0" applyFont="1" applyFill="1" applyBorder="1" applyAlignment="1">
      <alignment vertical="center" wrapText="1"/>
    </xf>
    <xf numFmtId="0" fontId="2" fillId="4" borderId="49" xfId="0" applyFont="1" applyFill="1" applyBorder="1" applyAlignment="1">
      <alignment vertical="center" wrapText="1"/>
    </xf>
    <xf numFmtId="0" fontId="2" fillId="4" borderId="50" xfId="0" applyFont="1" applyFill="1" applyBorder="1" applyAlignment="1">
      <alignment vertical="center" wrapText="1"/>
    </xf>
    <xf numFmtId="0" fontId="2" fillId="4" borderId="50" xfId="0" applyFont="1" applyFill="1" applyBorder="1" applyAlignment="1">
      <alignment vertical="center"/>
    </xf>
    <xf numFmtId="0" fontId="2" fillId="4" borderId="51" xfId="0" applyFont="1" applyFill="1" applyBorder="1" applyAlignment="1">
      <alignment vertical="center" wrapText="1"/>
    </xf>
    <xf numFmtId="0" fontId="9" fillId="5" borderId="46" xfId="0" applyFont="1" applyFill="1" applyBorder="1" applyAlignment="1">
      <alignment vertical="center"/>
    </xf>
    <xf numFmtId="0" fontId="21" fillId="4" borderId="8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vertical="center"/>
    </xf>
    <xf numFmtId="0" fontId="9" fillId="5" borderId="43" xfId="0" applyFont="1" applyFill="1" applyBorder="1" applyAlignment="1">
      <alignment horizontal="center" vertical="center"/>
    </xf>
    <xf numFmtId="7" fontId="9" fillId="0" borderId="44" xfId="0" applyNumberFormat="1" applyFont="1" applyFill="1" applyBorder="1" applyAlignment="1">
      <alignment vertical="center" wrapText="1"/>
    </xf>
    <xf numFmtId="41" fontId="31" fillId="6" borderId="29" xfId="0" applyNumberFormat="1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vertical="center" wrapText="1"/>
    </xf>
    <xf numFmtId="0" fontId="2" fillId="6" borderId="14" xfId="0" applyFont="1" applyFill="1" applyBorder="1" applyAlignment="1">
      <alignment vertical="center" wrapText="1"/>
    </xf>
    <xf numFmtId="0" fontId="2" fillId="6" borderId="2" xfId="0" applyFont="1" applyFill="1" applyBorder="1" applyAlignment="1">
      <alignment vertical="center" wrapText="1"/>
    </xf>
    <xf numFmtId="0" fontId="2" fillId="6" borderId="3" xfId="0" applyFont="1" applyFill="1" applyBorder="1" applyAlignment="1">
      <alignment vertical="center" wrapText="1"/>
    </xf>
    <xf numFmtId="0" fontId="2" fillId="6" borderId="3" xfId="0" applyFont="1" applyFill="1" applyBorder="1" applyAlignment="1">
      <alignment vertical="center"/>
    </xf>
    <xf numFmtId="0" fontId="2" fillId="6" borderId="11" xfId="0" applyFont="1" applyFill="1" applyBorder="1" applyAlignment="1">
      <alignment vertical="center" wrapText="1"/>
    </xf>
    <xf numFmtId="0" fontId="21" fillId="6" borderId="14" xfId="0" applyFont="1" applyFill="1" applyBorder="1" applyAlignment="1">
      <alignment horizontal="center" vertical="center"/>
    </xf>
    <xf numFmtId="166" fontId="0" fillId="6" borderId="24" xfId="0" applyNumberFormat="1" applyFill="1" applyBorder="1" applyAlignment="1">
      <alignment vertical="center"/>
    </xf>
    <xf numFmtId="0" fontId="6" fillId="6" borderId="0" xfId="0" applyFont="1" applyFill="1" applyAlignment="1">
      <alignment vertical="center" wrapText="1"/>
    </xf>
    <xf numFmtId="0" fontId="2" fillId="4" borderId="1" xfId="0" applyFont="1" applyFill="1" applyBorder="1" applyAlignment="1">
      <alignment vertical="center"/>
    </xf>
    <xf numFmtId="0" fontId="4" fillId="0" borderId="32" xfId="0" applyFont="1" applyBorder="1" applyAlignment="1">
      <alignment horizontal="center" vertical="center" wrapText="1"/>
    </xf>
    <xf numFmtId="0" fontId="21" fillId="4" borderId="52" xfId="0" applyFont="1" applyFill="1" applyBorder="1" applyAlignment="1">
      <alignment horizontal="center" vertical="center"/>
    </xf>
    <xf numFmtId="0" fontId="6" fillId="0" borderId="53" xfId="0" applyFont="1" applyBorder="1" applyAlignment="1">
      <alignment vertical="center" wrapText="1"/>
    </xf>
    <xf numFmtId="0" fontId="6" fillId="0" borderId="54" xfId="0" applyFont="1" applyBorder="1" applyAlignment="1">
      <alignment vertical="center" wrapText="1"/>
    </xf>
    <xf numFmtId="0" fontId="6" fillId="0" borderId="55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5" fillId="0" borderId="55" xfId="0" applyFont="1" applyBorder="1" applyAlignment="1">
      <alignment horizontal="center" vertical="center" wrapText="1"/>
    </xf>
    <xf numFmtId="0" fontId="6" fillId="0" borderId="56" xfId="0" applyFont="1" applyBorder="1" applyAlignment="1">
      <alignment vertical="center" wrapText="1"/>
    </xf>
    <xf numFmtId="166" fontId="2" fillId="0" borderId="57" xfId="0" applyNumberFormat="1" applyFont="1" applyBorder="1" applyAlignment="1">
      <alignment vertical="center"/>
    </xf>
    <xf numFmtId="166" fontId="2" fillId="0" borderId="58" xfId="0" applyNumberFormat="1" applyFont="1" applyBorder="1" applyAlignment="1">
      <alignment vertical="center"/>
    </xf>
    <xf numFmtId="0" fontId="6" fillId="7" borderId="32" xfId="0" applyFont="1" applyFill="1" applyBorder="1" applyAlignment="1">
      <alignment vertical="center"/>
    </xf>
    <xf numFmtId="0" fontId="6" fillId="7" borderId="20" xfId="0" applyFont="1" applyFill="1" applyBorder="1" applyAlignment="1">
      <alignment vertical="center" wrapText="1"/>
    </xf>
    <xf numFmtId="0" fontId="2" fillId="7" borderId="29" xfId="0" applyFont="1" applyFill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21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9" xfId="1" applyFont="1" applyBorder="1" applyAlignment="1">
      <alignment vertical="center" wrapText="1"/>
    </xf>
    <xf numFmtId="0" fontId="1" fillId="0" borderId="0" xfId="1"/>
    <xf numFmtId="0" fontId="5" fillId="0" borderId="0" xfId="1" applyFont="1" applyBorder="1" applyAlignment="1">
      <alignment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4" fillId="5" borderId="28" xfId="1" applyFont="1" applyFill="1" applyBorder="1" applyAlignment="1">
      <alignment horizontal="center" vertical="center" wrapText="1"/>
    </xf>
    <xf numFmtId="0" fontId="4" fillId="5" borderId="12" xfId="1" applyFont="1" applyFill="1" applyBorder="1" applyAlignment="1">
      <alignment vertical="center" wrapText="1"/>
    </xf>
    <xf numFmtId="0" fontId="16" fillId="5" borderId="12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vertical="center" wrapText="1"/>
    </xf>
    <xf numFmtId="0" fontId="18" fillId="5" borderId="12" xfId="1" applyFont="1" applyFill="1" applyBorder="1" applyAlignment="1">
      <alignment vertical="center" wrapText="1"/>
    </xf>
    <xf numFmtId="0" fontId="32" fillId="5" borderId="12" xfId="1" applyFont="1" applyFill="1" applyBorder="1" applyAlignment="1">
      <alignment horizontal="center" vertical="center" wrapText="1"/>
    </xf>
    <xf numFmtId="0" fontId="31" fillId="5" borderId="12" xfId="1" applyFont="1" applyFill="1" applyBorder="1" applyAlignment="1">
      <alignment horizontal="center" vertical="center" wrapText="1"/>
    </xf>
    <xf numFmtId="0" fontId="6" fillId="0" borderId="0" xfId="1" applyFont="1" applyBorder="1" applyAlignment="1">
      <alignment vertical="center" wrapText="1"/>
    </xf>
    <xf numFmtId="0" fontId="6" fillId="0" borderId="59" xfId="1" applyFont="1" applyFill="1" applyBorder="1" applyAlignment="1">
      <alignment vertical="center" wrapText="1"/>
    </xf>
    <xf numFmtId="0" fontId="26" fillId="0" borderId="32" xfId="0" applyFont="1" applyBorder="1" applyAlignment="1">
      <alignment vertical="justify" wrapText="1"/>
    </xf>
    <xf numFmtId="0" fontId="2" fillId="0" borderId="14" xfId="1" applyFont="1" applyFill="1" applyBorder="1" applyAlignment="1">
      <alignment vertical="center" wrapText="1"/>
    </xf>
    <xf numFmtId="0" fontId="2" fillId="0" borderId="60" xfId="1" applyFont="1" applyFill="1" applyBorder="1" applyAlignment="1">
      <alignment horizontal="center" vertical="center" wrapText="1"/>
    </xf>
    <xf numFmtId="0" fontId="2" fillId="0" borderId="35" xfId="1" applyFont="1" applyFill="1" applyBorder="1" applyAlignment="1">
      <alignment vertical="center" wrapText="1"/>
    </xf>
    <xf numFmtId="0" fontId="1" fillId="0" borderId="35" xfId="1" applyFont="1" applyFill="1" applyBorder="1" applyAlignment="1">
      <alignment vertical="center"/>
    </xf>
    <xf numFmtId="0" fontId="2" fillId="0" borderId="36" xfId="1" applyFont="1" applyFill="1" applyBorder="1" applyAlignment="1">
      <alignment vertical="center" wrapText="1"/>
    </xf>
    <xf numFmtId="0" fontId="21" fillId="0" borderId="20" xfId="1" applyFont="1" applyFill="1" applyBorder="1" applyAlignment="1">
      <alignment horizontal="center" vertical="center" wrapText="1"/>
    </xf>
    <xf numFmtId="171" fontId="4" fillId="0" borderId="14" xfId="0" applyNumberFormat="1" applyFont="1" applyBorder="1" applyAlignment="1">
      <alignment horizontal="right" vertical="center" wrapText="1"/>
    </xf>
    <xf numFmtId="0" fontId="26" fillId="0" borderId="14" xfId="0" applyFont="1" applyBorder="1" applyAlignment="1">
      <alignment vertical="justify" wrapText="1"/>
    </xf>
    <xf numFmtId="0" fontId="2" fillId="0" borderId="21" xfId="1" applyFont="1" applyFill="1" applyBorder="1" applyAlignment="1">
      <alignment vertical="center" wrapText="1"/>
    </xf>
    <xf numFmtId="0" fontId="1" fillId="0" borderId="21" xfId="1" applyFont="1" applyFill="1" applyBorder="1" applyAlignment="1">
      <alignment vertical="center"/>
    </xf>
    <xf numFmtId="0" fontId="2" fillId="0" borderId="30" xfId="1" applyFont="1" applyFill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6" fillId="0" borderId="61" xfId="1" applyFont="1" applyFill="1" applyBorder="1" applyAlignment="1">
      <alignment vertical="center" wrapText="1"/>
    </xf>
    <xf numFmtId="0" fontId="2" fillId="0" borderId="41" xfId="1" applyFont="1" applyFill="1" applyBorder="1" applyAlignment="1">
      <alignment vertical="center" wrapText="1"/>
    </xf>
    <xf numFmtId="0" fontId="2" fillId="0" borderId="20" xfId="1" applyFont="1" applyFill="1" applyBorder="1" applyAlignment="1">
      <alignment vertical="center" wrapText="1"/>
    </xf>
    <xf numFmtId="0" fontId="2" fillId="0" borderId="6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vertical="center" wrapText="1"/>
    </xf>
    <xf numFmtId="0" fontId="2" fillId="0" borderId="3" xfId="1" applyFont="1" applyFill="1" applyBorder="1" applyAlignment="1">
      <alignment vertical="center"/>
    </xf>
    <xf numFmtId="0" fontId="2" fillId="0" borderId="11" xfId="1" applyFont="1" applyFill="1" applyBorder="1" applyAlignment="1">
      <alignment vertical="center" wrapText="1"/>
    </xf>
    <xf numFmtId="0" fontId="21" fillId="0" borderId="14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vertical="center"/>
    </xf>
    <xf numFmtId="0" fontId="21" fillId="0" borderId="14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vertical="center" wrapText="1"/>
    </xf>
    <xf numFmtId="171" fontId="4" fillId="0" borderId="39" xfId="0" applyNumberFormat="1" applyFont="1" applyBorder="1" applyAlignment="1">
      <alignment horizontal="right" vertical="center" wrapText="1"/>
    </xf>
    <xf numFmtId="0" fontId="9" fillId="5" borderId="17" xfId="1" applyFont="1" applyFill="1" applyBorder="1" applyAlignment="1">
      <alignment vertical="center"/>
    </xf>
    <xf numFmtId="0" fontId="21" fillId="5" borderId="12" xfId="1" applyFont="1" applyFill="1" applyBorder="1" applyAlignment="1">
      <alignment horizontal="center" vertical="center"/>
    </xf>
    <xf numFmtId="171" fontId="9" fillId="5" borderId="18" xfId="1" applyNumberFormat="1" applyFont="1" applyFill="1" applyBorder="1" applyAlignment="1">
      <alignment vertical="center"/>
    </xf>
    <xf numFmtId="0" fontId="21" fillId="0" borderId="0" xfId="1" applyFont="1" applyAlignment="1">
      <alignment horizontal="center" vertical="center"/>
    </xf>
    <xf numFmtId="0" fontId="6" fillId="7" borderId="59" xfId="1" applyFont="1" applyFill="1" applyBorder="1" applyAlignment="1">
      <alignment vertical="center" wrapText="1"/>
    </xf>
    <xf numFmtId="7" fontId="9" fillId="0" borderId="0" xfId="0" applyNumberFormat="1" applyFont="1" applyFill="1" applyBorder="1" applyAlignment="1">
      <alignment vertical="center" wrapText="1"/>
    </xf>
    <xf numFmtId="0" fontId="2" fillId="8" borderId="16" xfId="0" applyFont="1" applyFill="1" applyBorder="1" applyAlignment="1">
      <alignment horizontal="justify" vertical="top"/>
    </xf>
    <xf numFmtId="0" fontId="2" fillId="8" borderId="3" xfId="0" applyFont="1" applyFill="1" applyBorder="1" applyAlignment="1">
      <alignment horizontal="justify" vertical="top"/>
    </xf>
    <xf numFmtId="0" fontId="2" fillId="8" borderId="3" xfId="0" applyFont="1" applyFill="1" applyBorder="1" applyAlignment="1">
      <alignment horizontal="justify"/>
    </xf>
    <xf numFmtId="0" fontId="2" fillId="8" borderId="4" xfId="0" applyFont="1" applyFill="1" applyBorder="1" applyAlignment="1">
      <alignment horizontal="justify"/>
    </xf>
    <xf numFmtId="0" fontId="2" fillId="8" borderId="63" xfId="0" applyFont="1" applyFill="1" applyBorder="1" applyAlignment="1">
      <alignment vertical="top" wrapText="1"/>
    </xf>
    <xf numFmtId="0" fontId="2" fillId="8" borderId="3" xfId="0" applyFont="1" applyFill="1" applyBorder="1" applyAlignment="1">
      <alignment horizontal="left" vertical="center" wrapText="1"/>
    </xf>
    <xf numFmtId="0" fontId="2" fillId="8" borderId="21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  <xf numFmtId="0" fontId="8" fillId="5" borderId="26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7" fontId="13" fillId="0" borderId="47" xfId="0" applyNumberFormat="1" applyFont="1" applyFill="1" applyBorder="1" applyAlignment="1">
      <alignment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2" fillId="0" borderId="65" xfId="0" applyFont="1" applyFill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2" fillId="8" borderId="1" xfId="0" applyFont="1" applyFill="1" applyBorder="1" applyAlignment="1">
      <alignment horizontal="left" vertical="center" wrapText="1"/>
    </xf>
    <xf numFmtId="0" fontId="6" fillId="0" borderId="47" xfId="0" applyFont="1" applyBorder="1" applyAlignment="1">
      <alignment vertical="center" wrapText="1"/>
    </xf>
    <xf numFmtId="0" fontId="6" fillId="8" borderId="47" xfId="0" applyFont="1" applyFill="1" applyBorder="1" applyAlignment="1">
      <alignment vertical="center" wrapText="1"/>
    </xf>
    <xf numFmtId="0" fontId="6" fillId="0" borderId="47" xfId="0" applyFont="1" applyBorder="1" applyAlignment="1">
      <alignment horizontal="center" vertical="center" wrapText="1"/>
    </xf>
    <xf numFmtId="0" fontId="4" fillId="8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7" fontId="4" fillId="0" borderId="50" xfId="0" applyNumberFormat="1" applyFont="1" applyFill="1" applyBorder="1" applyAlignment="1">
      <alignment horizontal="center" vertical="center" wrapText="1"/>
    </xf>
    <xf numFmtId="7" fontId="9" fillId="0" borderId="21" xfId="0" applyNumberFormat="1" applyFont="1" applyFill="1" applyBorder="1" applyAlignment="1">
      <alignment vertical="center" wrapText="1"/>
    </xf>
    <xf numFmtId="0" fontId="34" fillId="0" borderId="4" xfId="0" applyFont="1" applyBorder="1" applyAlignment="1">
      <alignment horizontal="left" vertical="center" wrapText="1"/>
    </xf>
    <xf numFmtId="0" fontId="34" fillId="6" borderId="4" xfId="0" applyFont="1" applyFill="1" applyBorder="1" applyAlignment="1">
      <alignment horizontal="justify"/>
    </xf>
    <xf numFmtId="0" fontId="2" fillId="6" borderId="3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50" xfId="0" applyFont="1" applyFill="1" applyBorder="1" applyAlignment="1">
      <alignment horizontal="center" vertical="center" wrapText="1"/>
    </xf>
    <xf numFmtId="0" fontId="35" fillId="0" borderId="1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34" fillId="6" borderId="4" xfId="0" applyFont="1" applyFill="1" applyBorder="1" applyAlignment="1">
      <alignment horizontal="justify" vertical="center"/>
    </xf>
    <xf numFmtId="0" fontId="2" fillId="8" borderId="35" xfId="0" applyFont="1" applyFill="1" applyBorder="1" applyAlignment="1">
      <alignment vertical="center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31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69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5" borderId="36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67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5" borderId="68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4" fillId="0" borderId="69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3" fillId="2" borderId="73" xfId="0" applyFont="1" applyFill="1" applyBorder="1" applyAlignment="1">
      <alignment horizontal="center" vertical="center" wrapText="1"/>
    </xf>
    <xf numFmtId="0" fontId="3" fillId="2" borderId="44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2" fillId="0" borderId="68" xfId="0" applyFont="1" applyBorder="1" applyAlignment="1">
      <alignment horizontal="center" vertical="center" wrapText="1"/>
    </xf>
    <xf numFmtId="0" fontId="2" fillId="0" borderId="72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31" fillId="5" borderId="42" xfId="0" applyFont="1" applyFill="1" applyBorder="1" applyAlignment="1">
      <alignment horizontal="center" vertical="center" wrapText="1"/>
    </xf>
    <xf numFmtId="0" fontId="31" fillId="5" borderId="29" xfId="0" applyFont="1" applyFill="1" applyBorder="1" applyAlignment="1">
      <alignment horizontal="center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7" fontId="4" fillId="0" borderId="50" xfId="0" applyNumberFormat="1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22" fillId="5" borderId="54" xfId="0" applyFont="1" applyFill="1" applyBorder="1" applyAlignment="1">
      <alignment horizontal="center" vertical="center" wrapText="1"/>
    </xf>
    <xf numFmtId="0" fontId="22" fillId="5" borderId="17" xfId="0" applyFont="1" applyFill="1" applyBorder="1" applyAlignment="1">
      <alignment horizontal="center" vertical="center" wrapText="1"/>
    </xf>
    <xf numFmtId="0" fontId="22" fillId="5" borderId="18" xfId="0" applyFont="1" applyFill="1" applyBorder="1" applyAlignment="1">
      <alignment horizontal="center" vertical="center" wrapText="1"/>
    </xf>
    <xf numFmtId="0" fontId="0" fillId="0" borderId="41" xfId="0" applyBorder="1"/>
    <xf numFmtId="0" fontId="0" fillId="0" borderId="43" xfId="0" applyBorder="1"/>
    <xf numFmtId="0" fontId="22" fillId="5" borderId="48" xfId="0" applyFont="1" applyFill="1" applyBorder="1" applyAlignment="1">
      <alignment horizontal="center" vertical="center" wrapText="1"/>
    </xf>
    <xf numFmtId="0" fontId="22" fillId="5" borderId="9" xfId="0" applyFont="1" applyFill="1" applyBorder="1" applyAlignment="1">
      <alignment horizontal="center" vertical="center" wrapText="1"/>
    </xf>
    <xf numFmtId="0" fontId="22" fillId="5" borderId="46" xfId="0" applyFont="1" applyFill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22" fillId="5" borderId="54" xfId="1" applyFont="1" applyFill="1" applyBorder="1" applyAlignment="1">
      <alignment horizontal="center" vertical="center" wrapText="1"/>
    </xf>
    <xf numFmtId="0" fontId="22" fillId="5" borderId="17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41" xfId="1" applyFont="1" applyBorder="1" applyAlignment="1">
      <alignment horizontal="center" vertical="center" wrapText="1"/>
    </xf>
    <xf numFmtId="0" fontId="5" fillId="0" borderId="19" xfId="1" applyFont="1" applyBorder="1" applyAlignment="1">
      <alignment horizontal="center" vertical="center" wrapText="1"/>
    </xf>
    <xf numFmtId="0" fontId="5" fillId="0" borderId="41" xfId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5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1</xdr:row>
      <xdr:rowOff>38100</xdr:rowOff>
    </xdr:from>
    <xdr:to>
      <xdr:col>1</xdr:col>
      <xdr:colOff>695325</xdr:colOff>
      <xdr:row>4</xdr:row>
      <xdr:rowOff>76200</xdr:rowOff>
    </xdr:to>
    <xdr:pic>
      <xdr:nvPicPr>
        <xdr:cNvPr id="2162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90500"/>
          <a:ext cx="10953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1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162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01550" y="1905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1</xdr:row>
          <xdr:rowOff>0</xdr:rowOff>
        </xdr:from>
        <xdr:to>
          <xdr:col>4</xdr:col>
          <xdr:colOff>0</xdr:colOff>
          <xdr:row>1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0</xdr:col>
      <xdr:colOff>171450</xdr:colOff>
      <xdr:row>1</xdr:row>
      <xdr:rowOff>47625</xdr:rowOff>
    </xdr:from>
    <xdr:to>
      <xdr:col>1</xdr:col>
      <xdr:colOff>685800</xdr:colOff>
      <xdr:row>4</xdr:row>
      <xdr:rowOff>85725</xdr:rowOff>
    </xdr:to>
    <xdr:pic>
      <xdr:nvPicPr>
        <xdr:cNvPr id="2163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00025"/>
          <a:ext cx="10953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560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560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782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782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818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818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123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123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9204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920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021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021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490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975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1975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53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1873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1873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964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258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258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2458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4586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0755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075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23607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3608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W29"/>
  <sheetViews>
    <sheetView tabSelected="1" workbookViewId="0">
      <selection activeCell="I12" sqref="I12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7.2851562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16.7109375" style="2" customWidth="1"/>
    <col min="11" max="11" width="22.28515625" style="2" customWidth="1"/>
    <col min="12" max="12" width="8.42578125" style="2" customWidth="1"/>
    <col min="13" max="16384" width="7.5703125" style="2"/>
  </cols>
  <sheetData>
    <row r="2" spans="1:12" ht="33.75" customHeight="1" x14ac:dyDescent="0.2">
      <c r="A2" s="347"/>
      <c r="B2" s="347"/>
      <c r="C2" s="334" t="s">
        <v>21</v>
      </c>
      <c r="D2" s="334"/>
      <c r="E2" s="334"/>
      <c r="F2" s="334"/>
      <c r="G2" s="334"/>
      <c r="H2" s="334"/>
      <c r="I2" s="334"/>
      <c r="J2" s="334"/>
      <c r="K2" s="347"/>
    </row>
    <row r="3" spans="1:12" ht="12.75" customHeight="1" x14ac:dyDescent="0.2">
      <c r="A3" s="347"/>
      <c r="B3" s="347"/>
      <c r="C3" s="3"/>
      <c r="D3" s="3"/>
      <c r="G3" s="3"/>
      <c r="K3" s="347"/>
    </row>
    <row r="4" spans="1:12" ht="12.75" customHeight="1" thickBot="1" x14ac:dyDescent="0.25">
      <c r="C4" s="3" t="s">
        <v>2</v>
      </c>
      <c r="D4" s="33" t="s">
        <v>222</v>
      </c>
      <c r="F4" s="3" t="s">
        <v>22</v>
      </c>
      <c r="G4" s="33">
        <v>2012</v>
      </c>
      <c r="K4" s="347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345" t="s">
        <v>5</v>
      </c>
      <c r="B6" s="337" t="s">
        <v>60</v>
      </c>
      <c r="C6" s="337" t="s">
        <v>47</v>
      </c>
      <c r="D6" s="337" t="s">
        <v>3</v>
      </c>
      <c r="E6" s="337" t="s">
        <v>7</v>
      </c>
      <c r="F6" s="337" t="s">
        <v>8</v>
      </c>
      <c r="G6" s="337" t="s">
        <v>6</v>
      </c>
      <c r="H6" s="337" t="s">
        <v>4</v>
      </c>
      <c r="I6" s="354" t="s">
        <v>17</v>
      </c>
      <c r="J6" s="340" t="s">
        <v>13</v>
      </c>
      <c r="K6" s="335" t="s">
        <v>1</v>
      </c>
    </row>
    <row r="7" spans="1:12" s="6" customFormat="1" ht="24.75" customHeight="1" x14ac:dyDescent="0.2">
      <c r="A7" s="346"/>
      <c r="B7" s="339"/>
      <c r="C7" s="338"/>
      <c r="D7" s="339"/>
      <c r="E7" s="338"/>
      <c r="F7" s="339"/>
      <c r="G7" s="339"/>
      <c r="H7" s="338"/>
      <c r="I7" s="355"/>
      <c r="J7" s="341"/>
      <c r="K7" s="336"/>
    </row>
    <row r="8" spans="1:12" s="6" customFormat="1" ht="67.5" x14ac:dyDescent="0.2">
      <c r="A8" s="26" t="s">
        <v>49</v>
      </c>
      <c r="B8" s="27" t="s">
        <v>9</v>
      </c>
      <c r="C8" s="27" t="s">
        <v>48</v>
      </c>
      <c r="D8" s="28" t="s">
        <v>52</v>
      </c>
      <c r="E8" s="18">
        <v>6</v>
      </c>
      <c r="F8" s="18">
        <v>10</v>
      </c>
      <c r="G8" s="27">
        <v>6</v>
      </c>
      <c r="H8" s="17">
        <v>0</v>
      </c>
      <c r="I8" s="44" t="s">
        <v>158</v>
      </c>
      <c r="J8" s="351" t="s">
        <v>213</v>
      </c>
      <c r="K8" s="37" t="s">
        <v>51</v>
      </c>
    </row>
    <row r="9" spans="1:12" s="147" customFormat="1" ht="96" customHeight="1" x14ac:dyDescent="0.2">
      <c r="A9" s="19" t="s">
        <v>215</v>
      </c>
      <c r="B9" s="20" t="s">
        <v>9</v>
      </c>
      <c r="C9" s="20" t="s">
        <v>216</v>
      </c>
      <c r="D9" s="21" t="s">
        <v>223</v>
      </c>
      <c r="E9" s="22">
        <v>3</v>
      </c>
      <c r="F9" s="22" t="s">
        <v>313</v>
      </c>
      <c r="G9" s="20" t="s">
        <v>312</v>
      </c>
      <c r="H9" s="148">
        <v>323853430</v>
      </c>
      <c r="I9" s="44" t="s">
        <v>214</v>
      </c>
      <c r="J9" s="352"/>
      <c r="K9" s="327" t="s">
        <v>401</v>
      </c>
    </row>
    <row r="10" spans="1:12" s="6" customFormat="1" ht="33.75" x14ac:dyDescent="0.2">
      <c r="A10" s="26" t="s">
        <v>53</v>
      </c>
      <c r="B10" s="27" t="s">
        <v>9</v>
      </c>
      <c r="C10" s="27" t="s">
        <v>54</v>
      </c>
      <c r="D10" s="28" t="s">
        <v>160</v>
      </c>
      <c r="E10" s="18">
        <v>1</v>
      </c>
      <c r="F10" s="18">
        <v>9</v>
      </c>
      <c r="G10" s="27">
        <v>100</v>
      </c>
      <c r="H10" s="17">
        <f>G10*650000</f>
        <v>65000000</v>
      </c>
      <c r="I10" s="44" t="s">
        <v>214</v>
      </c>
      <c r="J10" s="352"/>
      <c r="K10" s="37" t="s">
        <v>43</v>
      </c>
      <c r="L10" s="31"/>
    </row>
    <row r="11" spans="1:12" s="147" customFormat="1" ht="56.25" x14ac:dyDescent="0.2">
      <c r="A11" s="26" t="s">
        <v>273</v>
      </c>
      <c r="B11" s="27" t="s">
        <v>9</v>
      </c>
      <c r="C11" s="27" t="s">
        <v>274</v>
      </c>
      <c r="D11" s="28" t="s">
        <v>276</v>
      </c>
      <c r="E11" s="22">
        <v>6</v>
      </c>
      <c r="F11" s="22">
        <v>10</v>
      </c>
      <c r="G11" s="20">
        <v>1</v>
      </c>
      <c r="H11" s="148">
        <v>0</v>
      </c>
      <c r="I11" s="44" t="s">
        <v>214</v>
      </c>
      <c r="J11" s="352"/>
      <c r="K11" s="149"/>
    </row>
    <row r="12" spans="1:12" s="6" customFormat="1" ht="45" x14ac:dyDescent="0.2">
      <c r="A12" s="26" t="s">
        <v>269</v>
      </c>
      <c r="B12" s="27" t="s">
        <v>9</v>
      </c>
      <c r="C12" s="27" t="s">
        <v>270</v>
      </c>
      <c r="D12" s="28" t="s">
        <v>277</v>
      </c>
      <c r="E12" s="18">
        <v>6</v>
      </c>
      <c r="F12" s="18">
        <v>7</v>
      </c>
      <c r="G12" s="27">
        <v>1</v>
      </c>
      <c r="H12" s="17">
        <v>11000000</v>
      </c>
      <c r="I12" s="44" t="s">
        <v>214</v>
      </c>
      <c r="J12" s="352"/>
      <c r="K12" s="37" t="s">
        <v>272</v>
      </c>
      <c r="L12" s="31"/>
    </row>
    <row r="13" spans="1:12" s="6" customFormat="1" ht="45" x14ac:dyDescent="0.2">
      <c r="A13" s="26" t="s">
        <v>57</v>
      </c>
      <c r="B13" s="27" t="s">
        <v>10</v>
      </c>
      <c r="C13" s="27" t="s">
        <v>58</v>
      </c>
      <c r="D13" s="28" t="s">
        <v>224</v>
      </c>
      <c r="E13" s="18">
        <v>6</v>
      </c>
      <c r="F13" s="18">
        <v>11</v>
      </c>
      <c r="G13" s="27">
        <v>4</v>
      </c>
      <c r="H13" s="17">
        <v>0</v>
      </c>
      <c r="I13" s="44" t="s">
        <v>158</v>
      </c>
      <c r="J13" s="352"/>
      <c r="K13" s="37" t="s">
        <v>161</v>
      </c>
    </row>
    <row r="14" spans="1:12" s="6" customFormat="1" ht="45" x14ac:dyDescent="0.2">
      <c r="A14" s="26" t="s">
        <v>40</v>
      </c>
      <c r="B14" s="27" t="s">
        <v>10</v>
      </c>
      <c r="C14" s="27" t="s">
        <v>41</v>
      </c>
      <c r="D14" s="28" t="s">
        <v>225</v>
      </c>
      <c r="E14" s="18">
        <v>1</v>
      </c>
      <c r="F14" s="18">
        <v>9</v>
      </c>
      <c r="G14" s="27">
        <v>6</v>
      </c>
      <c r="H14" s="17">
        <v>0</v>
      </c>
      <c r="I14" s="44" t="s">
        <v>158</v>
      </c>
      <c r="J14" s="352"/>
      <c r="K14" s="37" t="s">
        <v>162</v>
      </c>
    </row>
    <row r="15" spans="1:12" s="6" customFormat="1" ht="33.75" x14ac:dyDescent="0.2">
      <c r="A15" s="26" t="s">
        <v>15</v>
      </c>
      <c r="B15" s="27" t="s">
        <v>10</v>
      </c>
      <c r="C15" s="27" t="s">
        <v>14</v>
      </c>
      <c r="D15" s="28" t="s">
        <v>226</v>
      </c>
      <c r="E15" s="18">
        <v>6</v>
      </c>
      <c r="F15" s="22">
        <v>9</v>
      </c>
      <c r="G15" s="20" t="s">
        <v>227</v>
      </c>
      <c r="H15" s="23">
        <v>0</v>
      </c>
      <c r="I15" s="44" t="s">
        <v>159</v>
      </c>
      <c r="J15" s="352"/>
      <c r="K15" s="348" t="s">
        <v>163</v>
      </c>
    </row>
    <row r="16" spans="1:12" s="6" customFormat="1" ht="33.75" x14ac:dyDescent="0.2">
      <c r="A16" s="19" t="s">
        <v>11</v>
      </c>
      <c r="B16" s="20" t="s">
        <v>10</v>
      </c>
      <c r="C16" s="20" t="s">
        <v>117</v>
      </c>
      <c r="D16" s="21" t="s">
        <v>119</v>
      </c>
      <c r="E16" s="22">
        <v>6</v>
      </c>
      <c r="F16" s="22">
        <v>9</v>
      </c>
      <c r="G16" s="20" t="s">
        <v>301</v>
      </c>
      <c r="H16" s="23">
        <v>0</v>
      </c>
      <c r="I16" s="44" t="s">
        <v>214</v>
      </c>
      <c r="J16" s="352"/>
      <c r="K16" s="349"/>
    </row>
    <row r="17" spans="1:23" s="6" customFormat="1" ht="56.25" x14ac:dyDescent="0.2">
      <c r="A17" s="19" t="s">
        <v>115</v>
      </c>
      <c r="B17" s="20" t="s">
        <v>10</v>
      </c>
      <c r="C17" s="20" t="s">
        <v>118</v>
      </c>
      <c r="D17" s="21" t="s">
        <v>116</v>
      </c>
      <c r="E17" s="22">
        <v>6</v>
      </c>
      <c r="F17" s="18" t="s">
        <v>16</v>
      </c>
      <c r="G17" s="27" t="s">
        <v>264</v>
      </c>
      <c r="H17" s="17">
        <v>0</v>
      </c>
      <c r="I17" s="44" t="s">
        <v>214</v>
      </c>
      <c r="J17" s="352"/>
      <c r="K17" s="350"/>
    </row>
    <row r="18" spans="1:23" s="6" customFormat="1" ht="33.75" x14ac:dyDescent="0.2">
      <c r="A18" s="19" t="s">
        <v>11</v>
      </c>
      <c r="B18" s="20" t="s">
        <v>10</v>
      </c>
      <c r="C18" s="20" t="s">
        <v>290</v>
      </c>
      <c r="D18" s="21" t="s">
        <v>293</v>
      </c>
      <c r="E18" s="22">
        <v>6</v>
      </c>
      <c r="F18" s="18" t="s">
        <v>16</v>
      </c>
      <c r="G18" s="27" t="s">
        <v>297</v>
      </c>
      <c r="H18" s="17">
        <v>0</v>
      </c>
      <c r="I18" s="44" t="s">
        <v>214</v>
      </c>
      <c r="J18" s="352"/>
      <c r="K18" s="178"/>
    </row>
    <row r="19" spans="1:23" s="6" customFormat="1" ht="33.75" x14ac:dyDescent="0.2">
      <c r="A19" s="19" t="s">
        <v>295</v>
      </c>
      <c r="B19" s="20" t="s">
        <v>10</v>
      </c>
      <c r="C19" s="20" t="s">
        <v>291</v>
      </c>
      <c r="D19" s="21" t="s">
        <v>294</v>
      </c>
      <c r="E19" s="22">
        <v>6</v>
      </c>
      <c r="F19" s="18" t="s">
        <v>16</v>
      </c>
      <c r="G19" s="27" t="s">
        <v>298</v>
      </c>
      <c r="H19" s="17">
        <v>0</v>
      </c>
      <c r="I19" s="44" t="s">
        <v>214</v>
      </c>
      <c r="J19" s="352"/>
      <c r="K19" s="178"/>
    </row>
    <row r="20" spans="1:23" s="6" customFormat="1" ht="33.75" x14ac:dyDescent="0.2">
      <c r="A20" s="19" t="s">
        <v>284</v>
      </c>
      <c r="B20" s="20" t="s">
        <v>10</v>
      </c>
      <c r="C20" s="20" t="s">
        <v>292</v>
      </c>
      <c r="D20" s="21" t="s">
        <v>296</v>
      </c>
      <c r="E20" s="22">
        <v>6</v>
      </c>
      <c r="F20" s="18" t="s">
        <v>16</v>
      </c>
      <c r="G20" s="27" t="s">
        <v>299</v>
      </c>
      <c r="H20" s="17">
        <v>0</v>
      </c>
      <c r="I20" s="44" t="s">
        <v>214</v>
      </c>
      <c r="J20" s="352"/>
      <c r="K20" s="178"/>
    </row>
    <row r="21" spans="1:23" s="7" customFormat="1" ht="33.75" x14ac:dyDescent="0.2">
      <c r="A21" s="26" t="s">
        <v>20</v>
      </c>
      <c r="B21" s="27" t="s">
        <v>20</v>
      </c>
      <c r="C21" s="27" t="s">
        <v>18</v>
      </c>
      <c r="D21" s="28" t="s">
        <v>19</v>
      </c>
      <c r="E21" s="18" t="s">
        <v>16</v>
      </c>
      <c r="F21" s="18" t="s">
        <v>16</v>
      </c>
      <c r="G21" s="27">
        <v>114</v>
      </c>
      <c r="H21" s="17">
        <f>+G21*560000</f>
        <v>63840000</v>
      </c>
      <c r="I21" s="44" t="s">
        <v>214</v>
      </c>
      <c r="J21" s="353"/>
      <c r="K21" s="37" t="s">
        <v>16</v>
      </c>
    </row>
    <row r="22" spans="1:23" s="1" customFormat="1" ht="21" customHeight="1" thickBot="1" x14ac:dyDescent="0.25">
      <c r="A22" s="342" t="s">
        <v>0</v>
      </c>
      <c r="B22" s="343"/>
      <c r="C22" s="343"/>
      <c r="D22" s="343"/>
      <c r="E22" s="343"/>
      <c r="F22" s="344"/>
      <c r="G22" s="24">
        <v>20793</v>
      </c>
      <c r="H22" s="25">
        <f>SUM(H8:H21)</f>
        <v>463693430</v>
      </c>
      <c r="I22" s="331"/>
      <c r="J22" s="332"/>
      <c r="K22" s="333"/>
    </row>
    <row r="23" spans="1:23" s="1" customFormat="1" ht="25.5" customHeight="1" thickTop="1" x14ac:dyDescent="0.2">
      <c r="L23" s="9"/>
      <c r="M23" s="9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25.5" customHeight="1" x14ac:dyDescent="0.2">
      <c r="C24" s="8"/>
      <c r="D24" s="8"/>
      <c r="E24" s="8"/>
      <c r="F24" s="8"/>
      <c r="G24" s="8"/>
      <c r="H24" s="12"/>
      <c r="I24" s="12"/>
      <c r="J24" s="9"/>
      <c r="K24" s="9"/>
      <c r="L24" s="15"/>
      <c r="M24" s="1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s="1" customFormat="1" ht="19.5" customHeight="1" x14ac:dyDescent="0.2">
      <c r="C25" s="11"/>
      <c r="D25" s="11"/>
      <c r="E25" s="35"/>
      <c r="F25" s="13"/>
      <c r="G25" s="11"/>
      <c r="H25" s="16"/>
      <c r="I25" s="16"/>
      <c r="J25" s="15"/>
      <c r="K25" s="15"/>
      <c r="L25" s="15"/>
      <c r="M25" s="1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s="1" customFormat="1" ht="19.5" customHeight="1" x14ac:dyDescent="0.2">
      <c r="C26" s="11"/>
      <c r="D26" s="11"/>
      <c r="E26" s="13"/>
      <c r="F26" s="13"/>
      <c r="G26" s="11"/>
      <c r="H26" s="16"/>
      <c r="I26" s="16"/>
      <c r="J26" s="15"/>
      <c r="K26" s="15"/>
      <c r="L26" s="10"/>
      <c r="M26" s="10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s="1" customFormat="1" ht="12.75" x14ac:dyDescent="0.2">
      <c r="C27" s="11"/>
      <c r="D27" s="11"/>
      <c r="E27" s="14"/>
      <c r="F27" s="14"/>
      <c r="G27" s="11"/>
      <c r="H27" s="16"/>
      <c r="I27" s="16"/>
      <c r="J27" s="10"/>
      <c r="K27" s="10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x14ac:dyDescent="0.2">
      <c r="A28" s="1"/>
      <c r="B28" s="1"/>
      <c r="C28" s="1"/>
      <c r="D28" s="1"/>
      <c r="E28" s="1"/>
      <c r="F28" s="1"/>
      <c r="G28" s="1"/>
      <c r="H28" s="1"/>
      <c r="I28" s="1"/>
      <c r="J28" s="4"/>
      <c r="K28" s="5"/>
    </row>
    <row r="29" spans="1:23" x14ac:dyDescent="0.2">
      <c r="H29" s="36"/>
    </row>
  </sheetData>
  <mergeCells count="18">
    <mergeCell ref="A2:B3"/>
    <mergeCell ref="K15:K17"/>
    <mergeCell ref="J8:J21"/>
    <mergeCell ref="D6:D7"/>
    <mergeCell ref="K2:K4"/>
    <mergeCell ref="E6:E7"/>
    <mergeCell ref="F6:F7"/>
    <mergeCell ref="I6:I7"/>
    <mergeCell ref="I22:K22"/>
    <mergeCell ref="C2:J2"/>
    <mergeCell ref="K6:K7"/>
    <mergeCell ref="H6:H7"/>
    <mergeCell ref="C6:C7"/>
    <mergeCell ref="B6:B7"/>
    <mergeCell ref="J6:J7"/>
    <mergeCell ref="A22:F22"/>
    <mergeCell ref="A6:A7"/>
    <mergeCell ref="G6:G7"/>
  </mergeCells>
  <phoneticPr fontId="14" type="noConversion"/>
  <printOptions horizontalCentered="1" verticalCentered="1"/>
  <pageMargins left="1.5354330708661419" right="0.55118110236220474" top="0.19685039370078741" bottom="0.23622047244094491" header="0.19685039370078741" footer="0.19685039370078741"/>
  <pageSetup paperSize="5" scale="70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1</xdr:row>
                <xdr:rowOff>0</xdr:rowOff>
              </from>
              <to>
                <xdr:col>4</xdr:col>
                <xdr:colOff>0</xdr:colOff>
                <xdr:row>1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H18" sqref="H18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47"/>
    </row>
    <row r="2" spans="1:24" ht="12.75" customHeight="1" x14ac:dyDescent="0.2">
      <c r="A2" s="347"/>
      <c r="B2" s="347"/>
      <c r="C2" s="3"/>
      <c r="D2" s="3"/>
      <c r="G2" s="3"/>
      <c r="K2" s="347"/>
    </row>
    <row r="3" spans="1:24" ht="20.25" customHeight="1" x14ac:dyDescent="0.2">
      <c r="A3" s="347"/>
      <c r="B3" s="347"/>
      <c r="K3" s="347"/>
    </row>
    <row r="4" spans="1:24" ht="12.75" customHeight="1" thickBot="1" x14ac:dyDescent="0.25">
      <c r="C4" s="3" t="s">
        <v>2</v>
      </c>
      <c r="D4" s="358" t="s">
        <v>222</v>
      </c>
      <c r="E4" s="358"/>
      <c r="F4" s="3" t="s">
        <v>22</v>
      </c>
      <c r="G4" s="33">
        <v>2012</v>
      </c>
      <c r="K4" s="347"/>
    </row>
    <row r="5" spans="1:24" ht="12.75" customHeight="1" thickTop="1" x14ac:dyDescent="0.2">
      <c r="C5" s="3"/>
      <c r="D5" s="52"/>
      <c r="E5" s="5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45" t="s">
        <v>5</v>
      </c>
      <c r="B7" s="337" t="s">
        <v>60</v>
      </c>
      <c r="C7" s="337" t="s">
        <v>47</v>
      </c>
      <c r="D7" s="337" t="s">
        <v>3</v>
      </c>
      <c r="E7" s="354" t="s">
        <v>23</v>
      </c>
      <c r="F7" s="337" t="s">
        <v>7</v>
      </c>
      <c r="G7" s="337" t="s">
        <v>8</v>
      </c>
      <c r="H7" s="337" t="s">
        <v>6</v>
      </c>
      <c r="I7" s="337" t="s">
        <v>4</v>
      </c>
      <c r="J7" s="354" t="s">
        <v>17</v>
      </c>
      <c r="K7" s="340" t="s">
        <v>13</v>
      </c>
      <c r="L7" s="335" t="s">
        <v>1</v>
      </c>
    </row>
    <row r="8" spans="1:24" s="6" customFormat="1" ht="24.75" customHeight="1" x14ac:dyDescent="0.2">
      <c r="A8" s="346"/>
      <c r="B8" s="339"/>
      <c r="C8" s="338"/>
      <c r="D8" s="339"/>
      <c r="E8" s="355"/>
      <c r="F8" s="338"/>
      <c r="G8" s="339"/>
      <c r="H8" s="339"/>
      <c r="I8" s="338"/>
      <c r="J8" s="355"/>
      <c r="K8" s="341"/>
      <c r="L8" s="336"/>
    </row>
    <row r="9" spans="1:24" s="6" customFormat="1" ht="101.25" x14ac:dyDescent="0.2">
      <c r="A9" s="26" t="s">
        <v>49</v>
      </c>
      <c r="B9" s="27" t="s">
        <v>9</v>
      </c>
      <c r="C9" s="27" t="s">
        <v>48</v>
      </c>
      <c r="D9" s="28" t="s">
        <v>50</v>
      </c>
      <c r="E9" s="21" t="s">
        <v>52</v>
      </c>
      <c r="F9" s="22">
        <v>6</v>
      </c>
      <c r="G9" s="22">
        <v>1</v>
      </c>
      <c r="H9" s="20">
        <v>12</v>
      </c>
      <c r="I9" s="23">
        <v>0</v>
      </c>
      <c r="J9" s="44" t="s">
        <v>158</v>
      </c>
      <c r="K9" s="43" t="s">
        <v>213</v>
      </c>
      <c r="L9" s="37" t="s">
        <v>157</v>
      </c>
    </row>
    <row r="10" spans="1:24" s="7" customFormat="1" ht="15.75" customHeight="1" thickBot="1" x14ac:dyDescent="0.25">
      <c r="A10" s="356" t="s">
        <v>0</v>
      </c>
      <c r="B10" s="357"/>
      <c r="C10" s="357"/>
      <c r="D10" s="357"/>
      <c r="E10" s="357"/>
      <c r="F10" s="357"/>
      <c r="G10" s="357"/>
      <c r="H10" s="24">
        <f>SUM(H9:H9)</f>
        <v>12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D4:E4"/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L7:L8"/>
    <mergeCell ref="G7:G8"/>
    <mergeCell ref="A10:G10"/>
    <mergeCell ref="H7:H8"/>
    <mergeCell ref="I7:I8"/>
    <mergeCell ref="J7:J8"/>
    <mergeCell ref="K7:K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38"/>
  <sheetViews>
    <sheetView topLeftCell="C16" zoomScaleNormal="100" workbookViewId="0">
      <selection activeCell="G21" sqref="G21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20.7109375" style="2" customWidth="1"/>
    <col min="7" max="7" width="13.7109375" style="2" customWidth="1"/>
    <col min="8" max="8" width="15.28515625" style="2" customWidth="1"/>
    <col min="9" max="9" width="8.85546875" style="2" bestFit="1" customWidth="1"/>
    <col min="10" max="10" width="16.28515625" style="2" customWidth="1"/>
    <col min="11" max="11" width="17.42578125" style="2" customWidth="1"/>
    <col min="12" max="12" width="20.5703125" style="2" customWidth="1"/>
    <col min="13" max="13" width="14.5703125" style="2" customWidth="1"/>
    <col min="14" max="16384" width="7.5703125" style="2"/>
  </cols>
  <sheetData>
    <row r="1" spans="1:13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34"/>
      <c r="L1" s="347"/>
    </row>
    <row r="2" spans="1:13" ht="12.75" customHeight="1" x14ac:dyDescent="0.2">
      <c r="A2" s="347"/>
      <c r="B2" s="347"/>
      <c r="C2" s="3"/>
      <c r="D2" s="3"/>
      <c r="H2" s="3"/>
      <c r="L2" s="347"/>
    </row>
    <row r="3" spans="1:13" ht="20.25" customHeight="1" x14ac:dyDescent="0.2">
      <c r="A3" s="347"/>
      <c r="B3" s="347"/>
      <c r="L3" s="347"/>
    </row>
    <row r="4" spans="1:13" ht="12.75" customHeight="1" thickBot="1" x14ac:dyDescent="0.25">
      <c r="C4" s="3" t="s">
        <v>2</v>
      </c>
      <c r="D4" s="358" t="s">
        <v>222</v>
      </c>
      <c r="E4" s="358"/>
      <c r="G4" s="3" t="s">
        <v>22</v>
      </c>
      <c r="H4" s="33">
        <v>2012</v>
      </c>
      <c r="L4" s="347"/>
    </row>
    <row r="5" spans="1:13" ht="12.75" customHeight="1" thickTop="1" x14ac:dyDescent="0.2">
      <c r="C5" s="3"/>
      <c r="D5" s="32"/>
      <c r="G5" s="3"/>
      <c r="H5" s="32"/>
      <c r="L5" s="34"/>
    </row>
    <row r="6" spans="1:13" ht="12.75" customHeight="1" thickBot="1" x14ac:dyDescent="0.25">
      <c r="C6" s="3"/>
      <c r="D6" s="3"/>
      <c r="H6" s="3"/>
    </row>
    <row r="7" spans="1:13" s="147" customFormat="1" ht="24.75" customHeight="1" thickTop="1" x14ac:dyDescent="0.2">
      <c r="A7" s="345" t="s">
        <v>5</v>
      </c>
      <c r="B7" s="337" t="s">
        <v>60</v>
      </c>
      <c r="C7" s="337" t="s">
        <v>47</v>
      </c>
      <c r="D7" s="337" t="s">
        <v>3</v>
      </c>
      <c r="E7" s="354" t="s">
        <v>23</v>
      </c>
      <c r="F7" s="354" t="s">
        <v>217</v>
      </c>
      <c r="G7" s="337" t="s">
        <v>7</v>
      </c>
      <c r="H7" s="337" t="s">
        <v>8</v>
      </c>
      <c r="I7" s="337" t="s">
        <v>6</v>
      </c>
      <c r="J7" s="337" t="s">
        <v>4</v>
      </c>
      <c r="K7" s="354" t="s">
        <v>17</v>
      </c>
      <c r="L7" s="340" t="s">
        <v>13</v>
      </c>
      <c r="M7" s="335" t="s">
        <v>1</v>
      </c>
    </row>
    <row r="8" spans="1:13" s="147" customFormat="1" ht="24.75" customHeight="1" x14ac:dyDescent="0.2">
      <c r="A8" s="362"/>
      <c r="B8" s="339"/>
      <c r="C8" s="339"/>
      <c r="D8" s="339"/>
      <c r="E8" s="355"/>
      <c r="F8" s="355"/>
      <c r="G8" s="339"/>
      <c r="H8" s="339"/>
      <c r="I8" s="339"/>
      <c r="J8" s="339"/>
      <c r="K8" s="355"/>
      <c r="L8" s="365"/>
      <c r="M8" s="336"/>
    </row>
    <row r="9" spans="1:13" s="147" customFormat="1" ht="87" customHeight="1" x14ac:dyDescent="0.2">
      <c r="A9" s="375" t="s">
        <v>215</v>
      </c>
      <c r="B9" s="377" t="s">
        <v>9</v>
      </c>
      <c r="C9" s="377" t="s">
        <v>216</v>
      </c>
      <c r="D9" s="351" t="s">
        <v>218</v>
      </c>
      <c r="E9" s="21" t="s">
        <v>327</v>
      </c>
      <c r="F9" s="293" t="s">
        <v>302</v>
      </c>
      <c r="G9" s="22">
        <v>32</v>
      </c>
      <c r="H9" s="22">
        <v>1</v>
      </c>
      <c r="I9" s="313">
        <v>1</v>
      </c>
      <c r="J9" s="148">
        <f>4526100*1.05*11</f>
        <v>52276455</v>
      </c>
      <c r="K9" s="44" t="s">
        <v>214</v>
      </c>
      <c r="L9" s="351" t="s">
        <v>213</v>
      </c>
      <c r="M9" s="379" t="s">
        <v>16</v>
      </c>
    </row>
    <row r="10" spans="1:13" s="147" customFormat="1" ht="73.5" customHeight="1" x14ac:dyDescent="0.2">
      <c r="A10" s="367"/>
      <c r="B10" s="370"/>
      <c r="C10" s="370"/>
      <c r="D10" s="352"/>
      <c r="E10" s="21" t="s">
        <v>328</v>
      </c>
      <c r="F10" s="294" t="s">
        <v>303</v>
      </c>
      <c r="G10" s="22">
        <v>32</v>
      </c>
      <c r="H10" s="22">
        <v>1</v>
      </c>
      <c r="I10" s="20">
        <v>1</v>
      </c>
      <c r="J10" s="148">
        <f>4815000*1.05*11</f>
        <v>55613250</v>
      </c>
      <c r="K10" s="44" t="s">
        <v>214</v>
      </c>
      <c r="L10" s="352"/>
      <c r="M10" s="360"/>
    </row>
    <row r="11" spans="1:13" s="147" customFormat="1" ht="64.5" customHeight="1" x14ac:dyDescent="0.2">
      <c r="A11" s="367"/>
      <c r="B11" s="370"/>
      <c r="C11" s="370"/>
      <c r="D11" s="352"/>
      <c r="E11" s="21" t="s">
        <v>329</v>
      </c>
      <c r="F11" s="295" t="s">
        <v>304</v>
      </c>
      <c r="G11" s="323">
        <v>32</v>
      </c>
      <c r="H11" s="323">
        <v>1</v>
      </c>
      <c r="I11" s="314">
        <v>1</v>
      </c>
      <c r="J11" s="148">
        <f>3370500*11*1.05</f>
        <v>38929275</v>
      </c>
      <c r="K11" s="44" t="s">
        <v>214</v>
      </c>
      <c r="L11" s="352"/>
      <c r="M11" s="360"/>
    </row>
    <row r="12" spans="1:13" s="147" customFormat="1" ht="64.5" customHeight="1" x14ac:dyDescent="0.2">
      <c r="A12" s="367"/>
      <c r="B12" s="370"/>
      <c r="C12" s="370"/>
      <c r="D12" s="352"/>
      <c r="E12" s="21" t="s">
        <v>329</v>
      </c>
      <c r="F12" s="295" t="s">
        <v>304</v>
      </c>
      <c r="G12" s="323">
        <v>32</v>
      </c>
      <c r="H12" s="323">
        <v>1</v>
      </c>
      <c r="I12" s="314">
        <v>1</v>
      </c>
      <c r="J12" s="148">
        <f>3370500*11*1.05</f>
        <v>38929275</v>
      </c>
      <c r="K12" s="44" t="s">
        <v>214</v>
      </c>
      <c r="L12" s="352"/>
      <c r="M12" s="360"/>
    </row>
    <row r="13" spans="1:13" s="147" customFormat="1" ht="72" customHeight="1" x14ac:dyDescent="0.2">
      <c r="A13" s="367"/>
      <c r="B13" s="370"/>
      <c r="C13" s="370"/>
      <c r="D13" s="352"/>
      <c r="E13" s="21" t="s">
        <v>329</v>
      </c>
      <c r="F13" s="295" t="s">
        <v>305</v>
      </c>
      <c r="G13" s="323">
        <v>32</v>
      </c>
      <c r="H13" s="323">
        <v>1</v>
      </c>
      <c r="I13" s="313">
        <v>1</v>
      </c>
      <c r="J13" s="148">
        <f>2889000*1.05*11</f>
        <v>33367950</v>
      </c>
      <c r="K13" s="44" t="s">
        <v>214</v>
      </c>
      <c r="L13" s="352"/>
      <c r="M13" s="360"/>
    </row>
    <row r="14" spans="1:13" s="147" customFormat="1" ht="69" customHeight="1" x14ac:dyDescent="0.2">
      <c r="A14" s="367"/>
      <c r="B14" s="370"/>
      <c r="C14" s="370"/>
      <c r="D14" s="352"/>
      <c r="E14" s="21" t="s">
        <v>330</v>
      </c>
      <c r="F14" s="294" t="s">
        <v>306</v>
      </c>
      <c r="G14" s="323">
        <v>32</v>
      </c>
      <c r="H14" s="323">
        <v>1</v>
      </c>
      <c r="I14" s="313">
        <v>4</v>
      </c>
      <c r="J14" s="148">
        <f>2889000*1.05*11</f>
        <v>33367950</v>
      </c>
      <c r="K14" s="44" t="s">
        <v>214</v>
      </c>
      <c r="L14" s="352"/>
      <c r="M14" s="360"/>
    </row>
    <row r="15" spans="1:13" s="147" customFormat="1" ht="67.5" customHeight="1" x14ac:dyDescent="0.2">
      <c r="A15" s="367"/>
      <c r="B15" s="370"/>
      <c r="C15" s="370"/>
      <c r="D15" s="352"/>
      <c r="E15" s="21" t="s">
        <v>329</v>
      </c>
      <c r="F15" s="294" t="s">
        <v>307</v>
      </c>
      <c r="G15" s="323">
        <v>32</v>
      </c>
      <c r="H15" s="323">
        <v>1</v>
      </c>
      <c r="I15" s="313">
        <v>1</v>
      </c>
      <c r="J15" s="148">
        <f>2407500*1.05*11</f>
        <v>27806625</v>
      </c>
      <c r="K15" s="44" t="s">
        <v>214</v>
      </c>
      <c r="L15" s="352"/>
      <c r="M15" s="360"/>
    </row>
    <row r="16" spans="1:13" s="147" customFormat="1" ht="62.25" customHeight="1" x14ac:dyDescent="0.2">
      <c r="A16" s="367"/>
      <c r="B16" s="370"/>
      <c r="C16" s="370"/>
      <c r="D16" s="352"/>
      <c r="E16" s="21" t="s">
        <v>331</v>
      </c>
      <c r="F16" s="295" t="s">
        <v>308</v>
      </c>
      <c r="G16" s="323">
        <v>32</v>
      </c>
      <c r="H16" s="323">
        <v>1</v>
      </c>
      <c r="I16" s="313">
        <v>1</v>
      </c>
      <c r="J16" s="148">
        <f>4526100*1.05*11</f>
        <v>52276455</v>
      </c>
      <c r="K16" s="44" t="s">
        <v>214</v>
      </c>
      <c r="L16" s="352"/>
      <c r="M16" s="360"/>
    </row>
    <row r="17" spans="1:25" s="147" customFormat="1" ht="68.25" customHeight="1" thickBot="1" x14ac:dyDescent="0.25">
      <c r="A17" s="376"/>
      <c r="B17" s="378"/>
      <c r="C17" s="378"/>
      <c r="D17" s="374"/>
      <c r="E17" s="190" t="s">
        <v>332</v>
      </c>
      <c r="F17" s="296" t="s">
        <v>309</v>
      </c>
      <c r="G17" s="324">
        <v>32</v>
      </c>
      <c r="H17" s="325">
        <v>1</v>
      </c>
      <c r="I17" s="191">
        <v>1</v>
      </c>
      <c r="J17" s="148">
        <f>4815000*1.05*11</f>
        <v>55613250</v>
      </c>
      <c r="K17" s="192" t="s">
        <v>214</v>
      </c>
      <c r="L17" s="374"/>
      <c r="M17" s="380"/>
    </row>
    <row r="18" spans="1:25" s="147" customFormat="1" ht="87.75" customHeight="1" thickTop="1" thickBot="1" x14ac:dyDescent="0.25">
      <c r="A18" s="316"/>
      <c r="B18" s="317"/>
      <c r="C18" s="317"/>
      <c r="D18" s="315"/>
      <c r="E18" s="321" t="s">
        <v>404</v>
      </c>
      <c r="F18" s="322" t="s">
        <v>309</v>
      </c>
      <c r="G18" s="326"/>
      <c r="H18" s="326"/>
      <c r="I18" s="317"/>
      <c r="J18" s="320"/>
      <c r="K18" s="319"/>
      <c r="L18" s="315"/>
      <c r="M18" s="318"/>
    </row>
    <row r="19" spans="1:25" s="147" customFormat="1" ht="68.25" customHeight="1" thickTop="1" thickBot="1" x14ac:dyDescent="0.25">
      <c r="A19" s="316"/>
      <c r="B19" s="317"/>
      <c r="C19" s="317"/>
      <c r="D19" s="315"/>
      <c r="E19" s="328" t="s">
        <v>405</v>
      </c>
      <c r="F19" s="329" t="s">
        <v>403</v>
      </c>
      <c r="G19" s="326"/>
      <c r="H19" s="326"/>
      <c r="I19" s="317"/>
      <c r="J19" s="320"/>
      <c r="K19" s="319"/>
      <c r="L19" s="315"/>
      <c r="M19" s="318"/>
    </row>
    <row r="20" spans="1:25" s="147" customFormat="1" ht="66.75" customHeight="1" thickTop="1" x14ac:dyDescent="0.2">
      <c r="A20" s="366" t="s">
        <v>219</v>
      </c>
      <c r="B20" s="369" t="s">
        <v>9</v>
      </c>
      <c r="C20" s="372" t="s">
        <v>220</v>
      </c>
      <c r="D20" s="372" t="s">
        <v>221</v>
      </c>
      <c r="E20" s="193" t="s">
        <v>333</v>
      </c>
      <c r="F20" s="330" t="s">
        <v>402</v>
      </c>
      <c r="G20" s="194">
        <v>32</v>
      </c>
      <c r="H20" s="194">
        <v>1</v>
      </c>
      <c r="I20" s="195">
        <v>1</v>
      </c>
      <c r="J20" s="196">
        <f>1733400*1.05*11</f>
        <v>20020770</v>
      </c>
      <c r="K20" s="197" t="s">
        <v>214</v>
      </c>
      <c r="L20" s="372" t="s">
        <v>213</v>
      </c>
      <c r="M20" s="359" t="s">
        <v>16</v>
      </c>
    </row>
    <row r="21" spans="1:25" s="147" customFormat="1" ht="116.25" customHeight="1" thickBot="1" x14ac:dyDescent="0.25">
      <c r="A21" s="367"/>
      <c r="B21" s="370"/>
      <c r="C21" s="352"/>
      <c r="D21" s="352"/>
      <c r="E21" s="159" t="s">
        <v>334</v>
      </c>
      <c r="F21" s="294" t="s">
        <v>310</v>
      </c>
      <c r="G21" s="22">
        <v>32</v>
      </c>
      <c r="H21" s="22">
        <v>1</v>
      </c>
      <c r="I21" s="313">
        <v>1</v>
      </c>
      <c r="J21" s="148" t="s">
        <v>231</v>
      </c>
      <c r="K21" s="44" t="s">
        <v>214</v>
      </c>
      <c r="L21" s="352"/>
      <c r="M21" s="360"/>
    </row>
    <row r="22" spans="1:25" s="147" customFormat="1" ht="60.75" customHeight="1" thickTop="1" thickBot="1" x14ac:dyDescent="0.25">
      <c r="A22" s="368"/>
      <c r="B22" s="371"/>
      <c r="C22" s="373"/>
      <c r="D22" s="373"/>
      <c r="E22" s="198" t="s">
        <v>335</v>
      </c>
      <c r="F22" s="297" t="s">
        <v>311</v>
      </c>
      <c r="G22" s="22">
        <v>32</v>
      </c>
      <c r="H22" s="199">
        <v>1</v>
      </c>
      <c r="I22" s="200">
        <v>1</v>
      </c>
      <c r="J22" s="196">
        <f>1733400*1.05*11</f>
        <v>20020770</v>
      </c>
      <c r="K22" s="201" t="s">
        <v>214</v>
      </c>
      <c r="L22" s="373"/>
      <c r="M22" s="361"/>
    </row>
    <row r="23" spans="1:25" s="3" customFormat="1" ht="15.75" customHeight="1" thickBot="1" x14ac:dyDescent="0.25">
      <c r="A23" s="363" t="s">
        <v>0</v>
      </c>
      <c r="B23" s="364"/>
      <c r="C23" s="364"/>
      <c r="D23" s="364"/>
      <c r="E23" s="364"/>
      <c r="F23" s="364"/>
      <c r="G23" s="364"/>
      <c r="H23" s="364"/>
      <c r="I23" s="187">
        <f>SUM(I9:I22)</f>
        <v>15</v>
      </c>
      <c r="J23" s="219">
        <f>SUM(J9:J22)</f>
        <v>428222025</v>
      </c>
      <c r="K23" s="188"/>
      <c r="L23" s="188"/>
      <c r="M23" s="189"/>
    </row>
    <row r="24" spans="1:25" s="1" customFormat="1" ht="14.25" thickTop="1" thickBot="1" x14ac:dyDescent="0.25">
      <c r="J24" s="219" t="s">
        <v>231</v>
      </c>
    </row>
    <row r="25" spans="1:25" s="1" customFormat="1" ht="25.5" customHeight="1" thickTop="1" x14ac:dyDescent="0.2">
      <c r="C25" s="8"/>
      <c r="D25" s="8"/>
      <c r="E25" s="8"/>
      <c r="F25" s="8"/>
      <c r="G25" s="8"/>
      <c r="H25" s="8"/>
      <c r="I25" s="8"/>
      <c r="J25" s="150"/>
      <c r="K25" s="150"/>
      <c r="L25" s="151"/>
      <c r="M25" s="151"/>
      <c r="N25" s="151"/>
      <c r="O25" s="151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spans="1:25" s="1" customFormat="1" ht="25.5" customHeight="1" x14ac:dyDescent="0.2">
      <c r="C26" s="152"/>
      <c r="D26" s="152"/>
      <c r="E26" s="152"/>
      <c r="F26" s="152"/>
      <c r="G26" s="153"/>
      <c r="H26" s="153"/>
      <c r="I26" s="152"/>
      <c r="J26" s="154"/>
      <c r="K26" s="154"/>
      <c r="L26" s="155"/>
      <c r="M26" s="155"/>
      <c r="N26" s="155"/>
      <c r="O26" s="15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spans="1:25" s="1" customFormat="1" ht="19.5" customHeight="1" x14ac:dyDescent="0.2">
      <c r="C27" s="152"/>
      <c r="D27" s="152"/>
      <c r="E27" s="152"/>
      <c r="F27" s="152"/>
      <c r="G27" s="153"/>
      <c r="H27" s="153"/>
      <c r="I27" s="152"/>
      <c r="J27" s="292"/>
      <c r="K27" s="154"/>
      <c r="L27" s="155"/>
      <c r="M27" s="155"/>
      <c r="N27" s="155"/>
      <c r="O27" s="15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spans="1:25" s="1" customFormat="1" ht="19.5" customHeight="1" x14ac:dyDescent="0.2">
      <c r="C28" s="152"/>
      <c r="D28" s="152"/>
      <c r="E28" s="152"/>
      <c r="F28" s="152"/>
      <c r="G28" s="156"/>
      <c r="H28" s="156"/>
      <c r="I28" s="152"/>
      <c r="J28" s="292"/>
      <c r="K28" s="154"/>
      <c r="L28" s="157"/>
      <c r="M28" s="157"/>
      <c r="N28" s="157"/>
      <c r="O28" s="157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spans="1:25" s="1" customFormat="1" ht="12.75" x14ac:dyDescent="0.2">
      <c r="J29" s="292"/>
      <c r="L29" s="4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spans="1:25" ht="12.75" x14ac:dyDescent="0.2">
      <c r="J30" s="292"/>
    </row>
    <row r="31" spans="1:25" ht="12.75" x14ac:dyDescent="0.2">
      <c r="J31" s="292"/>
    </row>
    <row r="32" spans="1:25" ht="12.75" x14ac:dyDescent="0.2">
      <c r="J32" s="292"/>
    </row>
    <row r="33" spans="10:10" ht="12.75" x14ac:dyDescent="0.2">
      <c r="J33" s="292"/>
    </row>
    <row r="34" spans="10:10" ht="12.75" x14ac:dyDescent="0.2">
      <c r="J34" s="292"/>
    </row>
    <row r="35" spans="10:10" ht="12.75" x14ac:dyDescent="0.2">
      <c r="J35" s="292"/>
    </row>
    <row r="36" spans="10:10" ht="12.75" x14ac:dyDescent="0.2">
      <c r="J36" s="292"/>
    </row>
    <row r="37" spans="10:10" ht="12.75" x14ac:dyDescent="0.2">
      <c r="J37" s="292"/>
    </row>
    <row r="38" spans="10:10" ht="12.75" x14ac:dyDescent="0.2">
      <c r="J38" s="292"/>
    </row>
  </sheetData>
  <mergeCells count="30">
    <mergeCell ref="L20:L22"/>
    <mergeCell ref="D4:E4"/>
    <mergeCell ref="M7:M8"/>
    <mergeCell ref="D9:D17"/>
    <mergeCell ref="D20:D22"/>
    <mergeCell ref="A9:A17"/>
    <mergeCell ref="B9:B17"/>
    <mergeCell ref="C9:C17"/>
    <mergeCell ref="H7:H8"/>
    <mergeCell ref="M9:M17"/>
    <mergeCell ref="A23:H23"/>
    <mergeCell ref="I7:I8"/>
    <mergeCell ref="J7:J8"/>
    <mergeCell ref="K7:K8"/>
    <mergeCell ref="L7:L8"/>
    <mergeCell ref="A20:A22"/>
    <mergeCell ref="B20:B22"/>
    <mergeCell ref="C20:C22"/>
    <mergeCell ref="L9:L17"/>
    <mergeCell ref="F7:F8"/>
    <mergeCell ref="M20:M22"/>
    <mergeCell ref="A1:B3"/>
    <mergeCell ref="C1:K1"/>
    <mergeCell ref="L1:L4"/>
    <mergeCell ref="A7:A8"/>
    <mergeCell ref="B7:B8"/>
    <mergeCell ref="C7:C8"/>
    <mergeCell ref="D7:D8"/>
    <mergeCell ref="E7:E8"/>
    <mergeCell ref="G7:G8"/>
  </mergeCells>
  <printOptions horizontalCentered="1"/>
  <pageMargins left="0.96" right="0.17" top="0.37" bottom="0.41" header="0.31496062992125984" footer="0.31496062992125984"/>
  <pageSetup paperSize="5" scale="75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topLeftCell="B1" workbookViewId="0">
      <selection activeCell="I9" sqref="I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47"/>
    </row>
    <row r="2" spans="1:24" ht="12.75" customHeight="1" x14ac:dyDescent="0.2">
      <c r="A2" s="347"/>
      <c r="B2" s="347"/>
      <c r="C2" s="3"/>
      <c r="D2" s="3"/>
      <c r="G2" s="3"/>
      <c r="K2" s="347"/>
    </row>
    <row r="3" spans="1:24" ht="20.25" customHeight="1" x14ac:dyDescent="0.2">
      <c r="A3" s="347"/>
      <c r="B3" s="347"/>
      <c r="K3" s="347"/>
    </row>
    <row r="4" spans="1:24" ht="12.75" customHeight="1" thickBot="1" x14ac:dyDescent="0.25">
      <c r="C4" s="3" t="s">
        <v>2</v>
      </c>
      <c r="D4" s="358" t="s">
        <v>222</v>
      </c>
      <c r="E4" s="358"/>
      <c r="F4" s="3" t="s">
        <v>22</v>
      </c>
      <c r="G4" s="33">
        <v>2012</v>
      </c>
      <c r="K4" s="347"/>
    </row>
    <row r="5" spans="1:24" ht="12.75" customHeight="1" thickTop="1" x14ac:dyDescent="0.2">
      <c r="C5" s="3"/>
      <c r="D5" s="160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45" t="s">
        <v>5</v>
      </c>
      <c r="B7" s="337" t="s">
        <v>60</v>
      </c>
      <c r="C7" s="337" t="s">
        <v>47</v>
      </c>
      <c r="D7" s="337" t="s">
        <v>3</v>
      </c>
      <c r="E7" s="354" t="s">
        <v>23</v>
      </c>
      <c r="F7" s="337" t="s">
        <v>7</v>
      </c>
      <c r="G7" s="337" t="s">
        <v>8</v>
      </c>
      <c r="H7" s="337" t="s">
        <v>6</v>
      </c>
      <c r="I7" s="337" t="s">
        <v>4</v>
      </c>
      <c r="J7" s="354" t="s">
        <v>17</v>
      </c>
      <c r="K7" s="340" t="s">
        <v>13</v>
      </c>
      <c r="L7" s="335" t="s">
        <v>1</v>
      </c>
    </row>
    <row r="8" spans="1:24" s="6" customFormat="1" ht="24.75" customHeight="1" x14ac:dyDescent="0.2">
      <c r="A8" s="346"/>
      <c r="B8" s="339"/>
      <c r="C8" s="338"/>
      <c r="D8" s="339"/>
      <c r="E8" s="355"/>
      <c r="F8" s="338"/>
      <c r="G8" s="339"/>
      <c r="H8" s="339"/>
      <c r="I8" s="338"/>
      <c r="J8" s="355"/>
      <c r="K8" s="341"/>
      <c r="L8" s="336"/>
    </row>
    <row r="9" spans="1:24" s="6" customFormat="1" ht="45" customHeight="1" x14ac:dyDescent="0.2">
      <c r="A9" s="26" t="s">
        <v>53</v>
      </c>
      <c r="B9" s="27" t="s">
        <v>9</v>
      </c>
      <c r="C9" s="27" t="s">
        <v>54</v>
      </c>
      <c r="D9" s="43" t="s">
        <v>55</v>
      </c>
      <c r="E9" s="21" t="s">
        <v>145</v>
      </c>
      <c r="F9" s="18">
        <v>1</v>
      </c>
      <c r="G9" s="18">
        <v>9</v>
      </c>
      <c r="H9" s="20">
        <v>100</v>
      </c>
      <c r="I9" s="23">
        <f>650000*H9*1.05</f>
        <v>68250000</v>
      </c>
      <c r="J9" s="44" t="s">
        <v>214</v>
      </c>
      <c r="K9" s="43" t="s">
        <v>213</v>
      </c>
      <c r="L9" s="132" t="s">
        <v>43</v>
      </c>
    </row>
    <row r="10" spans="1:24" s="7" customFormat="1" ht="15.75" customHeight="1" thickBot="1" x14ac:dyDescent="0.25">
      <c r="A10" s="356" t="s">
        <v>0</v>
      </c>
      <c r="B10" s="357"/>
      <c r="C10" s="357"/>
      <c r="D10" s="357"/>
      <c r="E10" s="357"/>
      <c r="F10" s="357"/>
      <c r="G10" s="357"/>
      <c r="H10" s="24">
        <f>SUM(H9:H9)</f>
        <v>100</v>
      </c>
      <c r="I10" s="25">
        <f>SUM(I9:I9)</f>
        <v>68250000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K7:K8"/>
    <mergeCell ref="D4:E4"/>
    <mergeCell ref="C7:C8"/>
    <mergeCell ref="D7:D8"/>
    <mergeCell ref="E7:E8"/>
    <mergeCell ref="F7:F8"/>
    <mergeCell ref="G7:G8"/>
    <mergeCell ref="L7:L8"/>
    <mergeCell ref="A10:G10"/>
    <mergeCell ref="A1:B3"/>
    <mergeCell ref="C1:J1"/>
    <mergeCell ref="H7:H8"/>
    <mergeCell ref="I7:I8"/>
    <mergeCell ref="J7:J8"/>
    <mergeCell ref="K1:K4"/>
    <mergeCell ref="A7:A8"/>
    <mergeCell ref="B7:B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7"/>
  <sheetViews>
    <sheetView topLeftCell="D1" workbookViewId="0">
      <selection activeCell="E9" sqref="E9:E1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0.140625" style="2" customWidth="1"/>
    <col min="5" max="5" width="19.140625" style="2" customWidth="1"/>
    <col min="6" max="6" width="13.7109375" style="2" customWidth="1"/>
    <col min="7" max="7" width="15.28515625" style="2" customWidth="1"/>
    <col min="8" max="8" width="10.140625" style="2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47"/>
    </row>
    <row r="2" spans="1:24" ht="12.75" customHeight="1" x14ac:dyDescent="0.2">
      <c r="A2" s="347"/>
      <c r="B2" s="347"/>
      <c r="C2" s="3"/>
      <c r="D2" s="3"/>
      <c r="G2" s="3"/>
      <c r="K2" s="347"/>
    </row>
    <row r="3" spans="1:24" ht="20.25" customHeight="1" x14ac:dyDescent="0.2">
      <c r="A3" s="347"/>
      <c r="B3" s="347"/>
      <c r="K3" s="347"/>
    </row>
    <row r="4" spans="1:24" ht="12.75" customHeight="1" thickBot="1" x14ac:dyDescent="0.25">
      <c r="C4" s="3" t="s">
        <v>2</v>
      </c>
      <c r="D4" s="358" t="s">
        <v>222</v>
      </c>
      <c r="E4" s="358"/>
      <c r="G4" s="3" t="s">
        <v>22</v>
      </c>
      <c r="H4" s="53">
        <v>2012</v>
      </c>
      <c r="K4" s="347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45" t="s">
        <v>5</v>
      </c>
      <c r="B7" s="337" t="s">
        <v>60</v>
      </c>
      <c r="C7" s="337" t="s">
        <v>47</v>
      </c>
      <c r="D7" s="337" t="s">
        <v>3</v>
      </c>
      <c r="E7" s="354" t="s">
        <v>23</v>
      </c>
      <c r="F7" s="337" t="s">
        <v>7</v>
      </c>
      <c r="G7" s="337" t="s">
        <v>8</v>
      </c>
      <c r="H7" s="337" t="s">
        <v>6</v>
      </c>
      <c r="I7" s="337" t="s">
        <v>4</v>
      </c>
      <c r="J7" s="354" t="s">
        <v>17</v>
      </c>
      <c r="K7" s="340" t="s">
        <v>13</v>
      </c>
      <c r="L7" s="335" t="s">
        <v>1</v>
      </c>
    </row>
    <row r="8" spans="1:24" s="6" customFormat="1" ht="24.75" customHeight="1" x14ac:dyDescent="0.2">
      <c r="A8" s="346"/>
      <c r="B8" s="339"/>
      <c r="C8" s="338"/>
      <c r="D8" s="339"/>
      <c r="E8" s="355"/>
      <c r="F8" s="338"/>
      <c r="G8" s="339"/>
      <c r="H8" s="339"/>
      <c r="I8" s="338"/>
      <c r="J8" s="355"/>
      <c r="K8" s="341"/>
      <c r="L8" s="336"/>
    </row>
    <row r="9" spans="1:24" s="6" customFormat="1" ht="123.75" x14ac:dyDescent="0.2">
      <c r="A9" s="26" t="s">
        <v>57</v>
      </c>
      <c r="B9" s="377" t="s">
        <v>10</v>
      </c>
      <c r="C9" s="377" t="s">
        <v>58</v>
      </c>
      <c r="D9" s="28" t="s">
        <v>59</v>
      </c>
      <c r="E9" s="298" t="s">
        <v>150</v>
      </c>
      <c r="F9" s="22">
        <v>6</v>
      </c>
      <c r="G9" s="22" t="s">
        <v>16</v>
      </c>
      <c r="H9" s="20">
        <v>2</v>
      </c>
      <c r="I9" s="23">
        <v>0</v>
      </c>
      <c r="J9" s="44" t="s">
        <v>158</v>
      </c>
      <c r="K9" s="351" t="s">
        <v>213</v>
      </c>
      <c r="L9" s="37" t="s">
        <v>56</v>
      </c>
    </row>
    <row r="10" spans="1:24" s="6" customFormat="1" ht="123.75" x14ac:dyDescent="0.2">
      <c r="A10" s="26" t="s">
        <v>57</v>
      </c>
      <c r="B10" s="381"/>
      <c r="C10" s="381"/>
      <c r="D10" s="28" t="s">
        <v>59</v>
      </c>
      <c r="E10" s="298" t="s">
        <v>151</v>
      </c>
      <c r="F10" s="22">
        <v>6</v>
      </c>
      <c r="G10" s="22" t="s">
        <v>16</v>
      </c>
      <c r="H10" s="20">
        <v>3</v>
      </c>
      <c r="I10" s="23">
        <v>0</v>
      </c>
      <c r="J10" s="44" t="s">
        <v>158</v>
      </c>
      <c r="K10" s="353"/>
      <c r="L10" s="37" t="s">
        <v>56</v>
      </c>
    </row>
    <row r="11" spans="1:24" s="7" customFormat="1" ht="15.75" customHeight="1" thickBot="1" x14ac:dyDescent="0.25">
      <c r="A11" s="356" t="s">
        <v>0</v>
      </c>
      <c r="B11" s="357"/>
      <c r="C11" s="357"/>
      <c r="D11" s="357"/>
      <c r="E11" s="357"/>
      <c r="F11" s="357"/>
      <c r="G11" s="357"/>
      <c r="H11" s="24">
        <f>SUM(H9:H10)</f>
        <v>5</v>
      </c>
      <c r="I11" s="25">
        <f>SUM(I9:I10)</f>
        <v>0</v>
      </c>
      <c r="J11" s="29"/>
      <c r="K11" s="29"/>
      <c r="L11" s="30"/>
    </row>
    <row r="12" spans="1:24" s="1" customFormat="1" ht="12.75" thickTop="1" x14ac:dyDescent="0.2"/>
    <row r="13" spans="1:24" s="1" customFormat="1" ht="25.5" customHeight="1" x14ac:dyDescent="0.2">
      <c r="C13" s="8"/>
      <c r="D13" s="8"/>
      <c r="E13" s="8"/>
      <c r="F13" s="8"/>
      <c r="G13" s="8"/>
      <c r="H13" s="8"/>
      <c r="I13" s="12"/>
      <c r="J13" s="12"/>
      <c r="K13" s="9"/>
      <c r="L13" s="9"/>
      <c r="M13" s="9"/>
      <c r="N13" s="9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25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4"/>
      <c r="G16" s="14"/>
      <c r="H16" s="11"/>
      <c r="I16" s="16"/>
      <c r="J16" s="16"/>
      <c r="K16" s="10"/>
      <c r="L16" s="10"/>
      <c r="M16" s="10"/>
      <c r="N16" s="10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24" s="1" customFormat="1" x14ac:dyDescent="0.2">
      <c r="K17" s="4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</sheetData>
  <mergeCells count="20">
    <mergeCell ref="D4:E4"/>
    <mergeCell ref="L7:L8"/>
    <mergeCell ref="B9:B10"/>
    <mergeCell ref="A1:B3"/>
    <mergeCell ref="C1:J1"/>
    <mergeCell ref="K1:K4"/>
    <mergeCell ref="A7:A8"/>
    <mergeCell ref="B7:B8"/>
    <mergeCell ref="C7:C8"/>
    <mergeCell ref="D7:D8"/>
    <mergeCell ref="E7:E8"/>
    <mergeCell ref="A11:G11"/>
    <mergeCell ref="K9:K10"/>
    <mergeCell ref="C9:C10"/>
    <mergeCell ref="G7:G8"/>
    <mergeCell ref="H7:H8"/>
    <mergeCell ref="I7:I8"/>
    <mergeCell ref="J7:J8"/>
    <mergeCell ref="K7:K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workbookViewId="0">
      <selection activeCell="G18" sqref="G18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2.4257812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24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47"/>
    </row>
    <row r="2" spans="1:24" ht="12.75" customHeight="1" x14ac:dyDescent="0.2">
      <c r="A2" s="347"/>
      <c r="B2" s="347"/>
      <c r="C2" s="3"/>
      <c r="D2" s="3"/>
      <c r="G2" s="3"/>
      <c r="K2" s="347"/>
    </row>
    <row r="3" spans="1:24" ht="20.25" customHeight="1" x14ac:dyDescent="0.2">
      <c r="A3" s="347"/>
      <c r="B3" s="347"/>
      <c r="K3" s="347"/>
    </row>
    <row r="4" spans="1:24" ht="12.75" customHeight="1" thickBot="1" x14ac:dyDescent="0.25">
      <c r="C4" s="3" t="s">
        <v>2</v>
      </c>
      <c r="D4" s="358" t="s">
        <v>222</v>
      </c>
      <c r="E4" s="358"/>
      <c r="G4" s="3" t="s">
        <v>22</v>
      </c>
      <c r="H4" s="33">
        <v>2011</v>
      </c>
      <c r="K4" s="347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45" t="s">
        <v>5</v>
      </c>
      <c r="B7" s="337" t="s">
        <v>60</v>
      </c>
      <c r="C7" s="337" t="s">
        <v>47</v>
      </c>
      <c r="D7" s="337" t="s">
        <v>3</v>
      </c>
      <c r="E7" s="354" t="s">
        <v>23</v>
      </c>
      <c r="F7" s="337" t="s">
        <v>7</v>
      </c>
      <c r="G7" s="337" t="s">
        <v>8</v>
      </c>
      <c r="H7" s="337" t="s">
        <v>6</v>
      </c>
      <c r="I7" s="382" t="s">
        <v>152</v>
      </c>
      <c r="J7" s="337" t="s">
        <v>4</v>
      </c>
      <c r="K7" s="354" t="s">
        <v>17</v>
      </c>
      <c r="L7" s="340" t="s">
        <v>13</v>
      </c>
      <c r="M7" s="335" t="s">
        <v>1</v>
      </c>
    </row>
    <row r="8" spans="1:24" s="6" customFormat="1" ht="24.75" customHeight="1" x14ac:dyDescent="0.2">
      <c r="A8" s="346"/>
      <c r="B8" s="339"/>
      <c r="C8" s="338"/>
      <c r="D8" s="339"/>
      <c r="E8" s="355"/>
      <c r="F8" s="338"/>
      <c r="G8" s="339"/>
      <c r="H8" s="339"/>
      <c r="I8" s="383"/>
      <c r="J8" s="338"/>
      <c r="K8" s="355"/>
      <c r="L8" s="341"/>
      <c r="M8" s="336"/>
    </row>
    <row r="9" spans="1:24" s="206" customFormat="1" ht="69" customHeight="1" x14ac:dyDescent="0.2">
      <c r="A9" s="207" t="s">
        <v>317</v>
      </c>
      <c r="B9" s="27" t="s">
        <v>10</v>
      </c>
      <c r="C9" s="27" t="s">
        <v>41</v>
      </c>
      <c r="D9" s="300" t="s">
        <v>318</v>
      </c>
      <c r="E9" s="299" t="s">
        <v>336</v>
      </c>
      <c r="F9" s="204">
        <v>3</v>
      </c>
      <c r="G9" s="205">
        <v>3</v>
      </c>
      <c r="H9" s="205">
        <v>3</v>
      </c>
      <c r="I9" s="220">
        <v>150000000</v>
      </c>
      <c r="J9" s="204">
        <v>0</v>
      </c>
      <c r="K9" s="44" t="s">
        <v>319</v>
      </c>
      <c r="L9" s="43" t="s">
        <v>213</v>
      </c>
      <c r="M9" s="133" t="s">
        <v>157</v>
      </c>
    </row>
    <row r="10" spans="1:24" s="6" customFormat="1" ht="78.75" x14ac:dyDescent="0.2">
      <c r="A10" s="26" t="s">
        <v>40</v>
      </c>
      <c r="B10" s="27" t="s">
        <v>10</v>
      </c>
      <c r="C10" s="27" t="s">
        <v>41</v>
      </c>
      <c r="D10" s="28" t="s">
        <v>42</v>
      </c>
      <c r="E10" s="298" t="s">
        <v>391</v>
      </c>
      <c r="F10" s="22">
        <v>3</v>
      </c>
      <c r="G10" s="22">
        <v>3</v>
      </c>
      <c r="H10" s="20">
        <v>6</v>
      </c>
      <c r="I10" s="23">
        <v>0</v>
      </c>
      <c r="J10" s="23">
        <v>0</v>
      </c>
      <c r="K10" s="44" t="s">
        <v>319</v>
      </c>
      <c r="L10" s="43" t="s">
        <v>213</v>
      </c>
      <c r="M10" s="133" t="s">
        <v>157</v>
      </c>
    </row>
    <row r="11" spans="1:24" s="7" customFormat="1" ht="15.75" customHeight="1" thickBot="1" x14ac:dyDescent="0.25">
      <c r="A11" s="356" t="s">
        <v>0</v>
      </c>
      <c r="B11" s="357"/>
      <c r="C11" s="357"/>
      <c r="D11" s="357"/>
      <c r="E11" s="357"/>
      <c r="F11" s="357"/>
      <c r="G11" s="357"/>
      <c r="H11" s="24">
        <f>SUM(H10)</f>
        <v>6</v>
      </c>
      <c r="I11" s="25">
        <f>SUM(I10:I10)</f>
        <v>0</v>
      </c>
      <c r="J11" s="29">
        <f>SUM(J10:J10)</f>
        <v>0</v>
      </c>
      <c r="K11" s="29"/>
      <c r="L11" s="115"/>
      <c r="M11" s="30"/>
    </row>
    <row r="12" spans="1:24" s="1" customFormat="1" ht="25.5" customHeight="1" thickTop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.75" x14ac:dyDescent="0.2">
      <c r="J16" s="16"/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0:10" ht="12.75" x14ac:dyDescent="0.2">
      <c r="J17" s="16"/>
    </row>
    <row r="18" spans="10:10" ht="12.75" x14ac:dyDescent="0.2">
      <c r="J18" s="16"/>
    </row>
    <row r="19" spans="10:10" x14ac:dyDescent="0.2">
      <c r="J19" s="1"/>
    </row>
    <row r="37" spans="9:9" x14ac:dyDescent="0.2">
      <c r="I37" s="114"/>
    </row>
    <row r="38" spans="9:9" x14ac:dyDescent="0.2">
      <c r="I38" s="114"/>
    </row>
    <row r="39" spans="9:9" x14ac:dyDescent="0.2">
      <c r="I39" s="114"/>
    </row>
    <row r="40" spans="9:9" x14ac:dyDescent="0.2">
      <c r="I40" s="114"/>
    </row>
    <row r="41" spans="9:9" x14ac:dyDescent="0.2">
      <c r="I41" s="114"/>
    </row>
    <row r="42" spans="9:9" x14ac:dyDescent="0.2">
      <c r="I42" s="114"/>
    </row>
    <row r="43" spans="9:9" x14ac:dyDescent="0.2">
      <c r="I43" s="114"/>
    </row>
    <row r="44" spans="9:9" x14ac:dyDescent="0.2">
      <c r="I44" s="114"/>
    </row>
    <row r="45" spans="9:9" x14ac:dyDescent="0.2">
      <c r="I45" s="114"/>
    </row>
    <row r="46" spans="9:9" x14ac:dyDescent="0.2">
      <c r="I46" s="114"/>
    </row>
    <row r="47" spans="9:9" x14ac:dyDescent="0.2">
      <c r="I47" s="114"/>
    </row>
    <row r="48" spans="9:9" x14ac:dyDescent="0.2">
      <c r="I48" s="114"/>
    </row>
    <row r="49" spans="9:9" x14ac:dyDescent="0.2">
      <c r="I49" s="114"/>
    </row>
    <row r="50" spans="9:9" x14ac:dyDescent="0.2">
      <c r="I50" s="114"/>
    </row>
    <row r="51" spans="9:9" x14ac:dyDescent="0.2">
      <c r="I51" s="114"/>
    </row>
    <row r="52" spans="9:9" x14ac:dyDescent="0.2">
      <c r="I52" s="114"/>
    </row>
    <row r="53" spans="9:9" x14ac:dyDescent="0.2">
      <c r="I53" s="114"/>
    </row>
  </sheetData>
  <mergeCells count="18">
    <mergeCell ref="D4:E4"/>
    <mergeCell ref="F7:F8"/>
    <mergeCell ref="G7:G8"/>
    <mergeCell ref="A11:G11"/>
    <mergeCell ref="J7:J8"/>
    <mergeCell ref="D7:D8"/>
    <mergeCell ref="H7:H8"/>
    <mergeCell ref="I7:I8"/>
    <mergeCell ref="L7:L8"/>
    <mergeCell ref="M7:M8"/>
    <mergeCell ref="A1:B3"/>
    <mergeCell ref="C1:J1"/>
    <mergeCell ref="K1:K4"/>
    <mergeCell ref="A7:A8"/>
    <mergeCell ref="B7:B8"/>
    <mergeCell ref="C7:C8"/>
    <mergeCell ref="K7:K8"/>
    <mergeCell ref="E7:E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2"/>
  <sheetViews>
    <sheetView topLeftCell="A2" workbookViewId="0">
      <selection activeCell="E12" sqref="E12"/>
    </sheetView>
  </sheetViews>
  <sheetFormatPr baseColWidth="10" defaultColWidth="7.5703125" defaultRowHeight="12" x14ac:dyDescent="0.2"/>
  <cols>
    <col min="1" max="1" width="9.42578125" style="2" customWidth="1"/>
    <col min="2" max="2" width="8.85546875" style="2" customWidth="1"/>
    <col min="3" max="3" width="19.85546875" style="2" customWidth="1"/>
    <col min="4" max="4" width="16.42578125" style="2" customWidth="1"/>
    <col min="5" max="5" width="26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5" style="2" customWidth="1"/>
    <col min="10" max="10" width="19.28515625" style="2" customWidth="1"/>
    <col min="11" max="11" width="15.140625" style="2" customWidth="1"/>
    <col min="12" max="12" width="20.5703125" style="2" customWidth="1"/>
    <col min="13" max="13" width="19.85546875" style="2" customWidth="1"/>
    <col min="14" max="16384" width="7.5703125" style="2"/>
  </cols>
  <sheetData>
    <row r="1" spans="1:13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34"/>
      <c r="L1" s="347"/>
    </row>
    <row r="2" spans="1:13" ht="12.75" customHeight="1" x14ac:dyDescent="0.2">
      <c r="A2" s="347"/>
      <c r="B2" s="347"/>
      <c r="C2" s="3"/>
      <c r="D2" s="3"/>
      <c r="G2" s="3"/>
      <c r="L2" s="347"/>
    </row>
    <row r="3" spans="1:13" ht="20.25" customHeight="1" x14ac:dyDescent="0.2">
      <c r="A3" s="347"/>
      <c r="B3" s="347"/>
      <c r="L3" s="347"/>
    </row>
    <row r="4" spans="1:13" ht="12.75" customHeight="1" thickBot="1" x14ac:dyDescent="0.25">
      <c r="C4" s="3" t="s">
        <v>2</v>
      </c>
      <c r="D4" s="358" t="s">
        <v>222</v>
      </c>
      <c r="E4" s="358"/>
      <c r="G4" s="3" t="s">
        <v>22</v>
      </c>
      <c r="H4" s="33">
        <v>2012</v>
      </c>
      <c r="L4" s="347"/>
    </row>
    <row r="5" spans="1:13" ht="12.75" customHeight="1" thickTop="1" x14ac:dyDescent="0.2">
      <c r="C5" s="3"/>
      <c r="D5" s="32"/>
      <c r="F5" s="3"/>
      <c r="G5" s="32"/>
      <c r="L5" s="34"/>
    </row>
    <row r="6" spans="1:13" ht="12.75" customHeight="1" thickBot="1" x14ac:dyDescent="0.25">
      <c r="C6" s="3"/>
      <c r="D6" s="3"/>
      <c r="G6" s="3"/>
    </row>
    <row r="7" spans="1:13" s="6" customFormat="1" ht="24.75" customHeight="1" thickTop="1" x14ac:dyDescent="0.2">
      <c r="A7" s="345" t="s">
        <v>5</v>
      </c>
      <c r="B7" s="337" t="s">
        <v>60</v>
      </c>
      <c r="C7" s="337" t="s">
        <v>47</v>
      </c>
      <c r="D7" s="337" t="s">
        <v>64</v>
      </c>
      <c r="E7" s="354" t="s">
        <v>23</v>
      </c>
      <c r="F7" s="337" t="s">
        <v>7</v>
      </c>
      <c r="G7" s="337" t="s">
        <v>8</v>
      </c>
      <c r="H7" s="337" t="s">
        <v>6</v>
      </c>
      <c r="I7" s="354" t="s">
        <v>212</v>
      </c>
      <c r="J7" s="337" t="s">
        <v>4</v>
      </c>
      <c r="K7" s="354" t="s">
        <v>17</v>
      </c>
      <c r="L7" s="340" t="s">
        <v>13</v>
      </c>
      <c r="M7" s="335" t="s">
        <v>1</v>
      </c>
    </row>
    <row r="8" spans="1:13" s="6" customFormat="1" ht="24.75" customHeight="1" x14ac:dyDescent="0.2">
      <c r="A8" s="346"/>
      <c r="B8" s="339"/>
      <c r="C8" s="338"/>
      <c r="D8" s="339"/>
      <c r="E8" s="355"/>
      <c r="F8" s="338"/>
      <c r="G8" s="339"/>
      <c r="H8" s="339"/>
      <c r="I8" s="355"/>
      <c r="J8" s="338"/>
      <c r="K8" s="355"/>
      <c r="L8" s="341"/>
      <c r="M8" s="336"/>
    </row>
    <row r="9" spans="1:13" s="147" customFormat="1" ht="50.25" customHeight="1" x14ac:dyDescent="0.2">
      <c r="A9" s="26" t="s">
        <v>392</v>
      </c>
      <c r="B9" s="27" t="s">
        <v>10</v>
      </c>
      <c r="C9" s="27" t="s">
        <v>14</v>
      </c>
      <c r="D9" s="302" t="s">
        <v>393</v>
      </c>
      <c r="E9" s="21" t="s">
        <v>394</v>
      </c>
      <c r="F9" s="22">
        <v>6</v>
      </c>
      <c r="G9" s="22">
        <v>11</v>
      </c>
      <c r="H9" s="20">
        <v>1</v>
      </c>
      <c r="I9" s="148">
        <f>(9396000+14993000)/2</f>
        <v>12194500</v>
      </c>
      <c r="J9" s="148">
        <v>15000000</v>
      </c>
      <c r="K9" s="45" t="s">
        <v>395</v>
      </c>
      <c r="L9" s="301"/>
      <c r="M9" s="37"/>
    </row>
    <row r="10" spans="1:13" s="6" customFormat="1" ht="45" x14ac:dyDescent="0.2">
      <c r="A10" s="26" t="s">
        <v>208</v>
      </c>
      <c r="B10" s="27" t="s">
        <v>10</v>
      </c>
      <c r="C10" s="27" t="s">
        <v>209</v>
      </c>
      <c r="D10" s="303" t="s">
        <v>211</v>
      </c>
      <c r="E10" s="21" t="s">
        <v>210</v>
      </c>
      <c r="F10" s="22">
        <v>6</v>
      </c>
      <c r="G10" s="22">
        <v>3</v>
      </c>
      <c r="H10" s="20">
        <v>2</v>
      </c>
      <c r="I10" s="23">
        <v>0</v>
      </c>
      <c r="J10" s="23">
        <f>I10*H10</f>
        <v>0</v>
      </c>
      <c r="K10" s="384" t="s">
        <v>159</v>
      </c>
      <c r="L10" s="351" t="s">
        <v>213</v>
      </c>
      <c r="M10" s="37" t="s">
        <v>156</v>
      </c>
    </row>
    <row r="11" spans="1:13" s="6" customFormat="1" ht="22.5" x14ac:dyDescent="0.2">
      <c r="A11" s="26" t="s">
        <v>396</v>
      </c>
      <c r="B11" s="27" t="s">
        <v>10</v>
      </c>
      <c r="C11" s="27" t="s">
        <v>209</v>
      </c>
      <c r="D11" s="303" t="s">
        <v>324</v>
      </c>
      <c r="E11" s="21" t="s">
        <v>325</v>
      </c>
      <c r="F11" s="22">
        <v>6</v>
      </c>
      <c r="G11" s="22">
        <v>2</v>
      </c>
      <c r="H11" s="20">
        <v>3</v>
      </c>
      <c r="I11" s="23"/>
      <c r="J11" s="23"/>
      <c r="K11" s="385"/>
      <c r="L11" s="352"/>
      <c r="M11" s="37"/>
    </row>
    <row r="12" spans="1:13" s="6" customFormat="1" ht="22.5" x14ac:dyDescent="0.2">
      <c r="A12" s="26" t="s">
        <v>399</v>
      </c>
      <c r="B12" s="27" t="s">
        <v>10</v>
      </c>
      <c r="C12" s="27" t="s">
        <v>209</v>
      </c>
      <c r="D12" s="303" t="s">
        <v>339</v>
      </c>
      <c r="E12" s="21" t="s">
        <v>340</v>
      </c>
      <c r="F12" s="22">
        <v>6</v>
      </c>
      <c r="G12" s="22">
        <v>2</v>
      </c>
      <c r="H12" s="20">
        <v>1</v>
      </c>
      <c r="I12" s="23"/>
      <c r="J12" s="23"/>
      <c r="K12" s="385"/>
      <c r="L12" s="352"/>
      <c r="M12" s="37"/>
    </row>
    <row r="13" spans="1:13" s="6" customFormat="1" ht="22.5" x14ac:dyDescent="0.2">
      <c r="A13" s="26" t="s">
        <v>398</v>
      </c>
      <c r="B13" s="27" t="s">
        <v>10</v>
      </c>
      <c r="C13" s="27" t="s">
        <v>209</v>
      </c>
      <c r="D13" s="303" t="s">
        <v>337</v>
      </c>
      <c r="E13" s="21" t="s">
        <v>338</v>
      </c>
      <c r="F13" s="22">
        <v>6</v>
      </c>
      <c r="G13" s="22">
        <v>2</v>
      </c>
      <c r="H13" s="20">
        <v>12</v>
      </c>
      <c r="I13" s="23"/>
      <c r="J13" s="23"/>
      <c r="K13" s="385"/>
      <c r="L13" s="352"/>
      <c r="M13" s="37"/>
    </row>
    <row r="14" spans="1:13" s="6" customFormat="1" ht="22.5" x14ac:dyDescent="0.2">
      <c r="A14" s="26" t="s">
        <v>397</v>
      </c>
      <c r="B14" s="27" t="s">
        <v>10</v>
      </c>
      <c r="C14" s="27" t="s">
        <v>209</v>
      </c>
      <c r="D14" s="303" t="s">
        <v>400</v>
      </c>
      <c r="E14" s="21" t="s">
        <v>326</v>
      </c>
      <c r="F14" s="22">
        <v>6</v>
      </c>
      <c r="G14" s="22">
        <v>2</v>
      </c>
      <c r="H14" s="20">
        <v>10</v>
      </c>
      <c r="I14" s="23"/>
      <c r="J14" s="23"/>
      <c r="K14" s="385"/>
      <c r="L14" s="352"/>
      <c r="M14" s="37"/>
    </row>
    <row r="15" spans="1:13" s="6" customFormat="1" ht="45" x14ac:dyDescent="0.2">
      <c r="A15" s="26" t="s">
        <v>208</v>
      </c>
      <c r="B15" s="27" t="s">
        <v>10</v>
      </c>
      <c r="C15" s="27" t="s">
        <v>209</v>
      </c>
      <c r="D15" s="303" t="s">
        <v>320</v>
      </c>
      <c r="E15" s="21" t="s">
        <v>321</v>
      </c>
      <c r="F15" s="22">
        <v>6</v>
      </c>
      <c r="G15" s="22">
        <v>3</v>
      </c>
      <c r="H15" s="20">
        <v>14</v>
      </c>
      <c r="I15" s="23"/>
      <c r="J15" s="23"/>
      <c r="K15" s="385"/>
      <c r="L15" s="352"/>
      <c r="M15" s="37" t="s">
        <v>156</v>
      </c>
    </row>
    <row r="16" spans="1:13" s="7" customFormat="1" ht="15.75" customHeight="1" thickBot="1" x14ac:dyDescent="0.25">
      <c r="A16" s="356" t="s">
        <v>0</v>
      </c>
      <c r="B16" s="357"/>
      <c r="C16" s="357"/>
      <c r="D16" s="357"/>
      <c r="E16" s="357"/>
      <c r="F16" s="357"/>
      <c r="G16" s="357"/>
      <c r="H16" s="24">
        <f>SUM(H10:H15)</f>
        <v>42</v>
      </c>
      <c r="I16" s="146">
        <f>SUM(I10:I15)</f>
        <v>0</v>
      </c>
      <c r="J16" s="25">
        <f>SUM(J10:J15)</f>
        <v>0</v>
      </c>
      <c r="K16" s="29"/>
      <c r="L16" s="29"/>
      <c r="M16" s="30"/>
    </row>
    <row r="17" spans="3:25" s="1" customFormat="1" ht="12.75" thickTop="1" x14ac:dyDescent="0.2"/>
    <row r="18" spans="3:25" s="1" customFormat="1" ht="25.5" customHeight="1" x14ac:dyDescent="0.2">
      <c r="C18" s="8"/>
      <c r="D18" s="8"/>
      <c r="E18" s="8"/>
      <c r="F18" s="8"/>
      <c r="G18" s="8"/>
      <c r="H18" s="8"/>
      <c r="I18" s="8"/>
      <c r="J18" s="12"/>
      <c r="K18" s="12"/>
      <c r="L18" s="9"/>
      <c r="M18" s="9"/>
      <c r="N18" s="9"/>
      <c r="O18" s="9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spans="3:25" s="1" customFormat="1" ht="25.5" customHeight="1" x14ac:dyDescent="0.2">
      <c r="C19" s="11"/>
      <c r="D19" s="11"/>
      <c r="E19" s="11"/>
      <c r="F19" s="13"/>
      <c r="G19" s="13"/>
      <c r="H19" s="11"/>
      <c r="I19" s="11"/>
      <c r="J19" s="16"/>
      <c r="K19" s="16"/>
      <c r="L19" s="15"/>
      <c r="M19" s="15"/>
      <c r="N19" s="15"/>
      <c r="O19" s="1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spans="3:25" s="1" customFormat="1" ht="19.5" customHeight="1" x14ac:dyDescent="0.2">
      <c r="C20" s="11"/>
      <c r="D20" s="11"/>
      <c r="E20" s="11"/>
      <c r="F20" s="13"/>
      <c r="G20" s="13"/>
      <c r="H20" s="11"/>
      <c r="I20" s="11"/>
      <c r="J20" s="16"/>
      <c r="K20" s="16"/>
      <c r="L20" s="15"/>
      <c r="M20" s="15"/>
      <c r="N20" s="15"/>
      <c r="O20" s="1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spans="3:25" s="1" customFormat="1" ht="19.5" customHeight="1" x14ac:dyDescent="0.2">
      <c r="C21" s="11"/>
      <c r="D21" s="11"/>
      <c r="E21" s="11"/>
      <c r="F21" s="14"/>
      <c r="G21" s="14"/>
      <c r="H21" s="11"/>
      <c r="I21" s="11"/>
      <c r="J21" s="16"/>
      <c r="K21" s="16"/>
      <c r="L21" s="10"/>
      <c r="M21" s="10"/>
      <c r="N21" s="10"/>
      <c r="O21" s="10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3:25" s="1" customFormat="1" x14ac:dyDescent="0.2">
      <c r="L22" s="4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</sheetData>
  <mergeCells count="20">
    <mergeCell ref="D4:E4"/>
    <mergeCell ref="M7:M8"/>
    <mergeCell ref="A1:B3"/>
    <mergeCell ref="C1:K1"/>
    <mergeCell ref="L1:L4"/>
    <mergeCell ref="A7:A8"/>
    <mergeCell ref="B7:B8"/>
    <mergeCell ref="C7:C8"/>
    <mergeCell ref="D7:D8"/>
    <mergeCell ref="E7:E8"/>
    <mergeCell ref="A16:G16"/>
    <mergeCell ref="G7:G8"/>
    <mergeCell ref="H7:H8"/>
    <mergeCell ref="J7:J8"/>
    <mergeCell ref="K7:K8"/>
    <mergeCell ref="L7:L8"/>
    <mergeCell ref="F7:F8"/>
    <mergeCell ref="I7:I8"/>
    <mergeCell ref="L10:L15"/>
    <mergeCell ref="K10:K15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6"/>
  <sheetViews>
    <sheetView topLeftCell="D1" workbookViewId="0">
      <selection activeCell="E9" sqref="E9"/>
    </sheetView>
  </sheetViews>
  <sheetFormatPr baseColWidth="10" defaultColWidth="7.5703125" defaultRowHeight="12" x14ac:dyDescent="0.2"/>
  <cols>
    <col min="1" max="1" width="9.42578125" style="2" customWidth="1"/>
    <col min="2" max="2" width="8.85546875" style="2" customWidth="1"/>
    <col min="3" max="3" width="19.85546875" style="2" customWidth="1"/>
    <col min="4" max="4" width="16.42578125" style="2" customWidth="1"/>
    <col min="5" max="5" width="26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3.5703125" style="2" customWidth="1"/>
    <col min="10" max="10" width="19.28515625" style="2" customWidth="1"/>
    <col min="11" max="11" width="15.140625" style="2" customWidth="1"/>
    <col min="12" max="12" width="20.5703125" style="2" customWidth="1"/>
    <col min="13" max="13" width="19.85546875" style="2" customWidth="1"/>
    <col min="14" max="16384" width="7.5703125" style="2"/>
  </cols>
  <sheetData>
    <row r="1" spans="1:25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34"/>
      <c r="L1" s="347"/>
    </row>
    <row r="2" spans="1:25" ht="12.75" customHeight="1" x14ac:dyDescent="0.2">
      <c r="A2" s="347"/>
      <c r="B2" s="347"/>
      <c r="C2" s="3"/>
      <c r="D2" s="3"/>
      <c r="G2" s="3"/>
      <c r="L2" s="347"/>
    </row>
    <row r="3" spans="1:25" ht="20.25" customHeight="1" x14ac:dyDescent="0.2">
      <c r="A3" s="347"/>
      <c r="B3" s="347"/>
      <c r="L3" s="347"/>
    </row>
    <row r="4" spans="1:25" ht="12.75" customHeight="1" thickBot="1" x14ac:dyDescent="0.25">
      <c r="C4" s="3" t="s">
        <v>2</v>
      </c>
      <c r="D4" s="358" t="s">
        <v>222</v>
      </c>
      <c r="E4" s="358"/>
      <c r="G4" s="3" t="s">
        <v>22</v>
      </c>
      <c r="H4" s="33">
        <v>2011</v>
      </c>
      <c r="L4" s="347"/>
    </row>
    <row r="5" spans="1:25" ht="12.75" customHeight="1" thickTop="1" x14ac:dyDescent="0.2">
      <c r="C5" s="3"/>
      <c r="D5" s="32"/>
      <c r="F5" s="3"/>
      <c r="G5" s="32"/>
      <c r="L5" s="34"/>
    </row>
    <row r="6" spans="1:25" ht="12.75" customHeight="1" thickBot="1" x14ac:dyDescent="0.25">
      <c r="C6" s="3"/>
      <c r="D6" s="3"/>
      <c r="G6" s="3"/>
    </row>
    <row r="7" spans="1:25" s="6" customFormat="1" ht="24.75" customHeight="1" thickTop="1" x14ac:dyDescent="0.2">
      <c r="A7" s="345" t="s">
        <v>5</v>
      </c>
      <c r="B7" s="337" t="s">
        <v>60</v>
      </c>
      <c r="C7" s="337" t="s">
        <v>47</v>
      </c>
      <c r="D7" s="337" t="s">
        <v>64</v>
      </c>
      <c r="E7" s="354" t="s">
        <v>23</v>
      </c>
      <c r="F7" s="337" t="s">
        <v>7</v>
      </c>
      <c r="G7" s="337" t="s">
        <v>8</v>
      </c>
      <c r="H7" s="337" t="s">
        <v>6</v>
      </c>
      <c r="I7" s="354" t="s">
        <v>212</v>
      </c>
      <c r="J7" s="337" t="s">
        <v>4</v>
      </c>
      <c r="K7" s="354" t="s">
        <v>17</v>
      </c>
      <c r="L7" s="340" t="s">
        <v>13</v>
      </c>
      <c r="M7" s="335" t="s">
        <v>1</v>
      </c>
    </row>
    <row r="8" spans="1:25" s="6" customFormat="1" ht="24.75" customHeight="1" x14ac:dyDescent="0.2">
      <c r="A8" s="346"/>
      <c r="B8" s="339"/>
      <c r="C8" s="338"/>
      <c r="D8" s="339"/>
      <c r="E8" s="355"/>
      <c r="F8" s="338"/>
      <c r="G8" s="339"/>
      <c r="H8" s="339"/>
      <c r="I8" s="355"/>
      <c r="J8" s="338"/>
      <c r="K8" s="355"/>
      <c r="L8" s="341"/>
      <c r="M8" s="336"/>
    </row>
    <row r="9" spans="1:25" s="6" customFormat="1" ht="56.25" x14ac:dyDescent="0.2">
      <c r="A9" s="26" t="s">
        <v>273</v>
      </c>
      <c r="B9" s="27" t="s">
        <v>9</v>
      </c>
      <c r="C9" s="27" t="s">
        <v>274</v>
      </c>
      <c r="D9" s="43" t="s">
        <v>275</v>
      </c>
      <c r="E9" s="298" t="s">
        <v>276</v>
      </c>
      <c r="F9" s="22">
        <v>6</v>
      </c>
      <c r="G9" s="22">
        <v>10</v>
      </c>
      <c r="H9" s="20">
        <v>1</v>
      </c>
      <c r="I9" s="23">
        <v>0</v>
      </c>
      <c r="J9" s="23">
        <f>I9*H9</f>
        <v>0</v>
      </c>
      <c r="K9" s="45" t="s">
        <v>214</v>
      </c>
      <c r="L9" s="43" t="s">
        <v>213</v>
      </c>
      <c r="M9" s="37"/>
    </row>
    <row r="10" spans="1:25" s="7" customFormat="1" ht="15.75" customHeight="1" thickBot="1" x14ac:dyDescent="0.25">
      <c r="A10" s="356" t="s">
        <v>0</v>
      </c>
      <c r="B10" s="357"/>
      <c r="C10" s="357"/>
      <c r="D10" s="357"/>
      <c r="E10" s="357"/>
      <c r="F10" s="357"/>
      <c r="G10" s="357"/>
      <c r="H10" s="24">
        <f>SUM(H9:H9)</f>
        <v>1</v>
      </c>
      <c r="I10" s="146">
        <f>SUM(I9:I9)</f>
        <v>0</v>
      </c>
      <c r="J10" s="25">
        <f>SUM(J9:J9)</f>
        <v>0</v>
      </c>
      <c r="K10" s="29"/>
      <c r="L10" s="29"/>
      <c r="M10" s="30"/>
    </row>
    <row r="11" spans="1:25" s="1" customFormat="1" ht="12.75" thickTop="1" x14ac:dyDescent="0.2"/>
    <row r="12" spans="1:25" s="1" customFormat="1" ht="25.5" customHeight="1" x14ac:dyDescent="0.2">
      <c r="C12" s="8"/>
      <c r="D12" s="8"/>
      <c r="E12" s="8"/>
      <c r="F12" s="8"/>
      <c r="G12" s="8"/>
      <c r="H12" s="8"/>
      <c r="I12" s="8"/>
      <c r="J12" s="12"/>
      <c r="K12" s="12"/>
      <c r="L12" s="9"/>
      <c r="M12" s="9"/>
      <c r="N12" s="9"/>
      <c r="O12" s="9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 s="1" customFormat="1" ht="25.5" customHeight="1" x14ac:dyDescent="0.2">
      <c r="C13" s="11"/>
      <c r="D13" s="11"/>
      <c r="E13" s="11"/>
      <c r="F13" s="13"/>
      <c r="G13" s="13"/>
      <c r="H13" s="11"/>
      <c r="I13" s="11"/>
      <c r="J13" s="16"/>
      <c r="K13" s="16"/>
      <c r="L13" s="15"/>
      <c r="M13" s="15"/>
      <c r="N13" s="15"/>
      <c r="O13" s="1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 s="1" customFormat="1" ht="19.5" customHeight="1" x14ac:dyDescent="0.2">
      <c r="C14" s="11"/>
      <c r="D14" s="11"/>
      <c r="E14" s="11"/>
      <c r="F14" s="13"/>
      <c r="G14" s="13"/>
      <c r="H14" s="11"/>
      <c r="I14" s="11"/>
      <c r="J14" s="16"/>
      <c r="K14" s="16"/>
      <c r="L14" s="15"/>
      <c r="M14" s="15"/>
      <c r="N14" s="15"/>
      <c r="O14" s="1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s="1" customFormat="1" ht="19.5" customHeight="1" x14ac:dyDescent="0.2">
      <c r="C15" s="11"/>
      <c r="D15" s="11"/>
      <c r="E15" s="11"/>
      <c r="F15" s="14"/>
      <c r="G15" s="14"/>
      <c r="H15" s="11"/>
      <c r="I15" s="11"/>
      <c r="J15" s="16"/>
      <c r="K15" s="16"/>
      <c r="L15" s="10"/>
      <c r="M15" s="10"/>
      <c r="N15" s="10"/>
      <c r="O15" s="10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s="1" customFormat="1" x14ac:dyDescent="0.2">
      <c r="L16" s="4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</sheetData>
  <mergeCells count="18">
    <mergeCell ref="M7:M8"/>
    <mergeCell ref="A10:G10"/>
    <mergeCell ref="G7:G8"/>
    <mergeCell ref="H7:H8"/>
    <mergeCell ref="I7:I8"/>
    <mergeCell ref="J7:J8"/>
    <mergeCell ref="K7:K8"/>
    <mergeCell ref="L7:L8"/>
    <mergeCell ref="A1:B3"/>
    <mergeCell ref="C1:K1"/>
    <mergeCell ref="L1:L4"/>
    <mergeCell ref="D4:E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0"/>
  <sheetViews>
    <sheetView workbookViewId="0">
      <selection activeCell="J10" sqref="J10"/>
    </sheetView>
  </sheetViews>
  <sheetFormatPr baseColWidth="10" defaultColWidth="7.5703125" defaultRowHeight="12" x14ac:dyDescent="0.2"/>
  <cols>
    <col min="1" max="1" width="10" style="2" customWidth="1"/>
    <col min="2" max="2" width="8.85546875" style="2" customWidth="1"/>
    <col min="3" max="3" width="16.5703125" style="2" customWidth="1"/>
    <col min="4" max="4" width="16.42578125" style="2" customWidth="1"/>
    <col min="5" max="5" width="24.28515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6" style="2" customWidth="1"/>
    <col min="10" max="10" width="14.7109375" style="2" customWidth="1"/>
    <col min="11" max="11" width="20.5703125" style="2" customWidth="1"/>
    <col min="12" max="12" width="19.85546875" style="2" customWidth="1"/>
    <col min="13" max="13" width="14.7109375" style="2" customWidth="1"/>
    <col min="14" max="16384" width="7.5703125" style="2"/>
  </cols>
  <sheetData>
    <row r="1" spans="1:24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47"/>
    </row>
    <row r="2" spans="1:24" ht="12.75" customHeight="1" x14ac:dyDescent="0.2">
      <c r="A2" s="347"/>
      <c r="B2" s="347"/>
      <c r="C2" s="3"/>
      <c r="D2" s="3"/>
      <c r="G2" s="3"/>
      <c r="K2" s="347"/>
    </row>
    <row r="3" spans="1:24" ht="20.25" customHeight="1" x14ac:dyDescent="0.2">
      <c r="A3" s="347"/>
      <c r="B3" s="347"/>
      <c r="K3" s="347"/>
    </row>
    <row r="4" spans="1:24" ht="12.75" customHeight="1" thickBot="1" x14ac:dyDescent="0.25">
      <c r="C4" s="3" t="s">
        <v>2</v>
      </c>
      <c r="D4" s="358" t="s">
        <v>222</v>
      </c>
      <c r="E4" s="358"/>
      <c r="G4" s="3" t="s">
        <v>22</v>
      </c>
      <c r="H4" s="33">
        <v>2011</v>
      </c>
      <c r="K4" s="347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45" t="s">
        <v>5</v>
      </c>
      <c r="B7" s="337" t="s">
        <v>60</v>
      </c>
      <c r="C7" s="337" t="s">
        <v>47</v>
      </c>
      <c r="D7" s="337" t="s">
        <v>3</v>
      </c>
      <c r="E7" s="354" t="s">
        <v>23</v>
      </c>
      <c r="F7" s="337" t="s">
        <v>7</v>
      </c>
      <c r="G7" s="337" t="s">
        <v>8</v>
      </c>
      <c r="H7" s="337" t="s">
        <v>6</v>
      </c>
      <c r="I7" s="382" t="s">
        <v>152</v>
      </c>
      <c r="J7" s="337" t="s">
        <v>4</v>
      </c>
      <c r="K7" s="354" t="s">
        <v>17</v>
      </c>
      <c r="L7" s="340" t="s">
        <v>13</v>
      </c>
      <c r="M7" s="335" t="s">
        <v>1</v>
      </c>
    </row>
    <row r="8" spans="1:24" s="6" customFormat="1" ht="24.75" customHeight="1" x14ac:dyDescent="0.2">
      <c r="A8" s="346"/>
      <c r="B8" s="339"/>
      <c r="C8" s="338"/>
      <c r="D8" s="339"/>
      <c r="E8" s="355"/>
      <c r="F8" s="338"/>
      <c r="G8" s="339"/>
      <c r="H8" s="339"/>
      <c r="I8" s="383"/>
      <c r="J8" s="338"/>
      <c r="K8" s="355"/>
      <c r="L8" s="341"/>
      <c r="M8" s="336"/>
    </row>
    <row r="9" spans="1:24" s="6" customFormat="1" ht="135" x14ac:dyDescent="0.2">
      <c r="A9" s="26" t="s">
        <v>269</v>
      </c>
      <c r="B9" s="27" t="s">
        <v>9</v>
      </c>
      <c r="C9" s="27" t="s">
        <v>270</v>
      </c>
      <c r="D9" s="28" t="s">
        <v>271</v>
      </c>
      <c r="E9" s="309" t="s">
        <v>341</v>
      </c>
      <c r="F9" s="18">
        <v>6</v>
      </c>
      <c r="G9" s="22">
        <v>2</v>
      </c>
      <c r="H9" s="20">
        <v>1</v>
      </c>
      <c r="I9" s="23">
        <v>900000</v>
      </c>
      <c r="J9" s="23">
        <v>18000000</v>
      </c>
      <c r="K9" s="44" t="s">
        <v>214</v>
      </c>
      <c r="L9" s="43" t="s">
        <v>213</v>
      </c>
      <c r="M9" s="133" t="s">
        <v>272</v>
      </c>
    </row>
    <row r="10" spans="1:24" ht="144.75" customHeight="1" thickBot="1" x14ac:dyDescent="0.25">
      <c r="A10" s="308" t="s">
        <v>269</v>
      </c>
      <c r="B10" s="200" t="s">
        <v>9</v>
      </c>
      <c r="C10" s="200" t="s">
        <v>292</v>
      </c>
      <c r="D10" s="310" t="s">
        <v>322</v>
      </c>
      <c r="E10" s="311" t="s">
        <v>323</v>
      </c>
      <c r="F10" s="312">
        <v>6</v>
      </c>
      <c r="G10" s="307">
        <v>2</v>
      </c>
      <c r="H10" s="200">
        <v>15</v>
      </c>
      <c r="I10" s="304">
        <v>0</v>
      </c>
      <c r="J10" s="304">
        <v>0</v>
      </c>
      <c r="K10" s="201" t="s">
        <v>214</v>
      </c>
      <c r="L10" s="305" t="s">
        <v>213</v>
      </c>
      <c r="M10" s="306" t="s">
        <v>272</v>
      </c>
    </row>
    <row r="11" spans="1:24" s="1" customFormat="1" ht="19.5" customHeight="1" x14ac:dyDescent="0.2">
      <c r="C11" s="11"/>
      <c r="D11" s="11"/>
      <c r="E11" s="11"/>
      <c r="F11" s="13"/>
      <c r="G11" s="13"/>
      <c r="H11" s="11"/>
      <c r="I11" s="16"/>
      <c r="J11" s="16"/>
      <c r="K11" s="15"/>
      <c r="L11" s="15"/>
      <c r="M11" s="15"/>
      <c r="N11" s="1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s="1" customFormat="1" ht="19.5" customHeight="1" x14ac:dyDescent="0.2">
      <c r="C12" s="11"/>
      <c r="D12" s="11"/>
      <c r="E12" s="11"/>
      <c r="F12" s="14"/>
      <c r="G12" s="14"/>
      <c r="H12" s="11"/>
      <c r="I12" s="16"/>
      <c r="J12" s="16"/>
      <c r="K12" s="10"/>
      <c r="L12" s="10"/>
      <c r="M12" s="10"/>
      <c r="N12" s="10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12.75" x14ac:dyDescent="0.2">
      <c r="J13" s="16"/>
      <c r="K13" s="4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12.75" x14ac:dyDescent="0.2">
      <c r="J14" s="16"/>
    </row>
    <row r="15" spans="1:24" ht="12.75" x14ac:dyDescent="0.2">
      <c r="J15" s="16"/>
    </row>
    <row r="16" spans="1:24" x14ac:dyDescent="0.2">
      <c r="J16" s="1"/>
    </row>
    <row r="34" spans="9:9" x14ac:dyDescent="0.2">
      <c r="I34" s="114"/>
    </row>
    <row r="35" spans="9:9" x14ac:dyDescent="0.2">
      <c r="I35" s="114"/>
    </row>
    <row r="36" spans="9:9" x14ac:dyDescent="0.2">
      <c r="I36" s="114"/>
    </row>
    <row r="37" spans="9:9" x14ac:dyDescent="0.2">
      <c r="I37" s="114"/>
    </row>
    <row r="38" spans="9:9" x14ac:dyDescent="0.2">
      <c r="I38" s="114"/>
    </row>
    <row r="39" spans="9:9" x14ac:dyDescent="0.2">
      <c r="I39" s="114"/>
    </row>
    <row r="40" spans="9:9" x14ac:dyDescent="0.2">
      <c r="I40" s="114"/>
    </row>
    <row r="41" spans="9:9" x14ac:dyDescent="0.2">
      <c r="I41" s="114"/>
    </row>
    <row r="42" spans="9:9" x14ac:dyDescent="0.2">
      <c r="I42" s="114"/>
    </row>
    <row r="43" spans="9:9" x14ac:dyDescent="0.2">
      <c r="I43" s="114"/>
    </row>
    <row r="44" spans="9:9" x14ac:dyDescent="0.2">
      <c r="I44" s="114"/>
    </row>
    <row r="45" spans="9:9" x14ac:dyDescent="0.2">
      <c r="I45" s="114"/>
    </row>
    <row r="46" spans="9:9" x14ac:dyDescent="0.2">
      <c r="I46" s="114"/>
    </row>
    <row r="47" spans="9:9" x14ac:dyDescent="0.2">
      <c r="I47" s="114"/>
    </row>
    <row r="48" spans="9:9" x14ac:dyDescent="0.2">
      <c r="I48" s="114"/>
    </row>
    <row r="49" spans="9:9" x14ac:dyDescent="0.2">
      <c r="I49" s="114"/>
    </row>
    <row r="50" spans="9:9" x14ac:dyDescent="0.2">
      <c r="I50" s="114"/>
    </row>
  </sheetData>
  <mergeCells count="17">
    <mergeCell ref="M7:M8"/>
    <mergeCell ref="G7:G8"/>
    <mergeCell ref="H7:H8"/>
    <mergeCell ref="I7:I8"/>
    <mergeCell ref="J7:J8"/>
    <mergeCell ref="K7:K8"/>
    <mergeCell ref="L7:L8"/>
    <mergeCell ref="A1:B3"/>
    <mergeCell ref="C1:J1"/>
    <mergeCell ref="K1:K4"/>
    <mergeCell ref="D4:E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9"/>
  <sheetViews>
    <sheetView zoomScaleNormal="100" workbookViewId="0">
      <selection activeCell="E64" sqref="E64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4" width="7.5703125" style="2"/>
    <col min="15" max="15" width="11.42578125" style="2" bestFit="1" customWidth="1"/>
    <col min="16" max="16384" width="7.5703125" style="2"/>
  </cols>
  <sheetData>
    <row r="1" spans="1:13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34"/>
      <c r="L1" s="334"/>
    </row>
    <row r="2" spans="1:13" ht="12.75" customHeight="1" x14ac:dyDescent="0.2">
      <c r="A2" s="347"/>
      <c r="B2" s="347"/>
      <c r="C2" s="3"/>
      <c r="D2" s="3"/>
      <c r="E2" s="3"/>
      <c r="H2" s="3"/>
    </row>
    <row r="3" spans="1:13" ht="20.25" customHeight="1" x14ac:dyDescent="0.2">
      <c r="A3" s="347"/>
      <c r="B3" s="347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58" t="s">
        <v>222</v>
      </c>
      <c r="E5" s="358"/>
      <c r="G5" s="1"/>
      <c r="H5" s="32"/>
    </row>
    <row r="6" spans="1:13" ht="12.75" customHeight="1" thickTop="1" x14ac:dyDescent="0.2">
      <c r="C6" s="3"/>
      <c r="D6" s="32"/>
      <c r="E6" s="32"/>
      <c r="G6" s="3"/>
      <c r="H6" s="32"/>
    </row>
    <row r="7" spans="1:13" ht="12.75" customHeight="1" thickBot="1" x14ac:dyDescent="0.25">
      <c r="C7" s="3" t="s">
        <v>22</v>
      </c>
      <c r="D7" s="53">
        <v>2012</v>
      </c>
      <c r="E7" s="32"/>
      <c r="G7" s="3"/>
      <c r="H7" s="32"/>
    </row>
    <row r="8" spans="1:13" ht="12.75" customHeight="1" thickTop="1" x14ac:dyDescent="0.2">
      <c r="C8" s="3"/>
      <c r="D8" s="52"/>
      <c r="E8" s="32"/>
      <c r="G8" s="3"/>
      <c r="H8" s="32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8" t="s">
        <v>60</v>
      </c>
      <c r="B11" s="109" t="s">
        <v>47</v>
      </c>
      <c r="C11" s="93" t="s">
        <v>5</v>
      </c>
      <c r="D11" s="93" t="s">
        <v>64</v>
      </c>
      <c r="E11" s="93" t="s">
        <v>3</v>
      </c>
      <c r="F11" s="96" t="s">
        <v>132</v>
      </c>
      <c r="G11" s="94" t="s">
        <v>24</v>
      </c>
      <c r="H11" s="93" t="s">
        <v>25</v>
      </c>
      <c r="I11" s="93" t="s">
        <v>44</v>
      </c>
      <c r="J11" s="94" t="s">
        <v>63</v>
      </c>
      <c r="K11" s="95" t="s">
        <v>45</v>
      </c>
      <c r="L11" s="98" t="s">
        <v>61</v>
      </c>
      <c r="M11" s="97" t="s">
        <v>164</v>
      </c>
    </row>
    <row r="12" spans="1:13" ht="23.25" thickTop="1" x14ac:dyDescent="0.2">
      <c r="A12" s="387"/>
      <c r="B12" s="386" t="s">
        <v>12</v>
      </c>
      <c r="C12" s="135" t="s">
        <v>167</v>
      </c>
      <c r="D12" s="243" t="s">
        <v>134</v>
      </c>
      <c r="E12" s="102" t="s">
        <v>168</v>
      </c>
      <c r="F12" s="103" t="s">
        <v>26</v>
      </c>
      <c r="G12" s="104"/>
      <c r="H12" s="105"/>
      <c r="I12" s="104"/>
      <c r="J12" s="104"/>
      <c r="K12" s="106"/>
      <c r="L12" s="107">
        <v>8</v>
      </c>
      <c r="M12" s="108"/>
    </row>
    <row r="13" spans="1:13" ht="33.75" x14ac:dyDescent="0.2">
      <c r="A13" s="387"/>
      <c r="B13" s="387"/>
      <c r="C13" s="134" t="s">
        <v>165</v>
      </c>
      <c r="D13" s="101" t="s">
        <v>135</v>
      </c>
      <c r="E13" s="102" t="s">
        <v>166</v>
      </c>
      <c r="F13" s="103" t="s">
        <v>27</v>
      </c>
      <c r="G13" s="104"/>
      <c r="H13" s="105"/>
      <c r="I13" s="104"/>
      <c r="J13" s="104"/>
      <c r="K13" s="106"/>
      <c r="L13" s="107">
        <v>5</v>
      </c>
      <c r="M13" s="108"/>
    </row>
    <row r="14" spans="1:13" ht="33.75" x14ac:dyDescent="0.2">
      <c r="A14" s="387"/>
      <c r="B14" s="387"/>
      <c r="C14" s="135" t="s">
        <v>65</v>
      </c>
      <c r="D14" s="101" t="s">
        <v>72</v>
      </c>
      <c r="E14" s="102" t="s">
        <v>71</v>
      </c>
      <c r="F14" s="103" t="s">
        <v>27</v>
      </c>
      <c r="G14" s="104"/>
      <c r="H14" s="105"/>
      <c r="I14" s="104">
        <f t="shared" ref="I14:I21" si="0">G14-H14</f>
        <v>0</v>
      </c>
      <c r="J14" s="104">
        <v>24</v>
      </c>
      <c r="K14" s="106">
        <f>H14+J14</f>
        <v>24</v>
      </c>
      <c r="L14" s="107">
        <v>150</v>
      </c>
      <c r="M14" s="108"/>
    </row>
    <row r="15" spans="1:13" ht="33.75" x14ac:dyDescent="0.2">
      <c r="A15" s="387"/>
      <c r="B15" s="387"/>
      <c r="C15" s="136" t="s">
        <v>65</v>
      </c>
      <c r="D15" s="49" t="s">
        <v>67</v>
      </c>
      <c r="E15" s="51" t="s">
        <v>71</v>
      </c>
      <c r="F15" s="38" t="s">
        <v>27</v>
      </c>
      <c r="G15" s="40"/>
      <c r="H15" s="42"/>
      <c r="I15" s="40">
        <f t="shared" si="0"/>
        <v>0</v>
      </c>
      <c r="J15" s="40">
        <v>24</v>
      </c>
      <c r="K15" s="39">
        <f>H15+J15</f>
        <v>24</v>
      </c>
      <c r="L15" s="87">
        <v>160</v>
      </c>
      <c r="M15" s="85"/>
    </row>
    <row r="16" spans="1:13" ht="33.75" x14ac:dyDescent="0.2">
      <c r="A16" s="387"/>
      <c r="B16" s="387"/>
      <c r="C16" s="136" t="s">
        <v>66</v>
      </c>
      <c r="D16" s="49" t="s">
        <v>68</v>
      </c>
      <c r="E16" s="51" t="s">
        <v>73</v>
      </c>
      <c r="F16" s="38" t="s">
        <v>27</v>
      </c>
      <c r="G16" s="40">
        <v>360</v>
      </c>
      <c r="H16" s="40">
        <v>340</v>
      </c>
      <c r="I16" s="40">
        <f t="shared" si="0"/>
        <v>20</v>
      </c>
      <c r="J16" s="41">
        <v>36</v>
      </c>
      <c r="K16" s="39">
        <v>332</v>
      </c>
      <c r="L16" s="88">
        <v>150</v>
      </c>
      <c r="M16" s="85"/>
    </row>
    <row r="17" spans="1:13" ht="33.75" x14ac:dyDescent="0.2">
      <c r="A17" s="387"/>
      <c r="B17" s="387"/>
      <c r="C17" s="136" t="s">
        <v>66</v>
      </c>
      <c r="D17" s="49" t="s">
        <v>69</v>
      </c>
      <c r="E17" s="51" t="s">
        <v>73</v>
      </c>
      <c r="F17" s="38" t="s">
        <v>27</v>
      </c>
      <c r="G17" s="40">
        <v>360</v>
      </c>
      <c r="H17" s="40">
        <v>340</v>
      </c>
      <c r="I17" s="40">
        <f t="shared" si="0"/>
        <v>20</v>
      </c>
      <c r="J17" s="41">
        <v>36</v>
      </c>
      <c r="K17" s="39">
        <v>332</v>
      </c>
      <c r="L17" s="88">
        <v>10</v>
      </c>
      <c r="M17" s="85"/>
    </row>
    <row r="18" spans="1:13" ht="22.5" x14ac:dyDescent="0.2">
      <c r="A18" s="387"/>
      <c r="B18" s="387"/>
      <c r="C18" s="50" t="s">
        <v>70</v>
      </c>
      <c r="D18" s="49" t="s">
        <v>75</v>
      </c>
      <c r="E18" s="51" t="s">
        <v>74</v>
      </c>
      <c r="F18" s="38" t="s">
        <v>27</v>
      </c>
      <c r="G18" s="40">
        <v>6</v>
      </c>
      <c r="H18" s="40"/>
      <c r="I18" s="40">
        <f t="shared" si="0"/>
        <v>6</v>
      </c>
      <c r="J18" s="41">
        <v>5</v>
      </c>
      <c r="K18" s="39">
        <f>H18+J18</f>
        <v>5</v>
      </c>
      <c r="L18" s="88">
        <v>20</v>
      </c>
      <c r="M18" s="85"/>
    </row>
    <row r="19" spans="1:13" ht="22.5" x14ac:dyDescent="0.2">
      <c r="A19" s="387"/>
      <c r="B19" s="387"/>
      <c r="C19" s="50" t="s">
        <v>169</v>
      </c>
      <c r="D19" s="49" t="s">
        <v>171</v>
      </c>
      <c r="E19" s="51" t="s">
        <v>170</v>
      </c>
      <c r="F19" s="38" t="s">
        <v>27</v>
      </c>
      <c r="G19" s="40">
        <v>6</v>
      </c>
      <c r="H19" s="40"/>
      <c r="I19" s="40">
        <f t="shared" si="0"/>
        <v>6</v>
      </c>
      <c r="J19" s="41">
        <v>5</v>
      </c>
      <c r="K19" s="39">
        <f>H19+J19</f>
        <v>5</v>
      </c>
      <c r="L19" s="88">
        <v>5</v>
      </c>
      <c r="M19" s="85"/>
    </row>
    <row r="20" spans="1:13" ht="22.5" x14ac:dyDescent="0.2">
      <c r="A20" s="387"/>
      <c r="B20" s="387"/>
      <c r="C20" s="50" t="s">
        <v>172</v>
      </c>
      <c r="D20" s="49" t="s">
        <v>136</v>
      </c>
      <c r="E20" s="51" t="s">
        <v>173</v>
      </c>
      <c r="F20" s="38" t="s">
        <v>27</v>
      </c>
      <c r="G20" s="40">
        <v>6</v>
      </c>
      <c r="H20" s="40"/>
      <c r="I20" s="40">
        <f t="shared" si="0"/>
        <v>6</v>
      </c>
      <c r="J20" s="41">
        <v>5</v>
      </c>
      <c r="K20" s="39">
        <f>H20+J20</f>
        <v>5</v>
      </c>
      <c r="L20" s="88">
        <v>2</v>
      </c>
      <c r="M20" s="85"/>
    </row>
    <row r="21" spans="1:13" ht="22.5" x14ac:dyDescent="0.2">
      <c r="A21" s="387"/>
      <c r="B21" s="387"/>
      <c r="C21" s="50" t="s">
        <v>76</v>
      </c>
      <c r="D21" s="49" t="s">
        <v>29</v>
      </c>
      <c r="E21" s="51" t="s">
        <v>77</v>
      </c>
      <c r="F21" s="38" t="s">
        <v>27</v>
      </c>
      <c r="G21" s="40">
        <v>30</v>
      </c>
      <c r="H21" s="40">
        <v>30</v>
      </c>
      <c r="I21" s="40">
        <f t="shared" si="0"/>
        <v>0</v>
      </c>
      <c r="J21" s="41">
        <v>20</v>
      </c>
      <c r="K21" s="39">
        <f>H21+J21</f>
        <v>50</v>
      </c>
      <c r="L21" s="88">
        <v>500</v>
      </c>
      <c r="M21" s="79"/>
    </row>
    <row r="22" spans="1:13" ht="22.5" x14ac:dyDescent="0.2">
      <c r="A22" s="387"/>
      <c r="B22" s="387"/>
      <c r="C22" s="50" t="s">
        <v>174</v>
      </c>
      <c r="D22" s="49" t="s">
        <v>137</v>
      </c>
      <c r="E22" s="51" t="s">
        <v>175</v>
      </c>
      <c r="F22" s="38" t="s">
        <v>26</v>
      </c>
      <c r="G22" s="40"/>
      <c r="H22" s="40"/>
      <c r="I22" s="40"/>
      <c r="J22" s="41"/>
      <c r="K22" s="39"/>
      <c r="L22" s="88">
        <v>5</v>
      </c>
      <c r="M22" s="79"/>
    </row>
    <row r="23" spans="1:13" ht="22.5" x14ac:dyDescent="0.2">
      <c r="A23" s="387"/>
      <c r="B23" s="387"/>
      <c r="C23" s="50" t="s">
        <v>78</v>
      </c>
      <c r="D23" s="49" t="s">
        <v>80</v>
      </c>
      <c r="E23" s="51" t="s">
        <v>79</v>
      </c>
      <c r="F23" s="38" t="s">
        <v>27</v>
      </c>
      <c r="G23" s="40">
        <v>30</v>
      </c>
      <c r="H23" s="40">
        <v>29</v>
      </c>
      <c r="I23" s="40">
        <f>G23-H23</f>
        <v>1</v>
      </c>
      <c r="J23" s="41">
        <v>20</v>
      </c>
      <c r="K23" s="39">
        <f>H23+J23</f>
        <v>49</v>
      </c>
      <c r="L23" s="88">
        <v>3000</v>
      </c>
      <c r="M23" s="79"/>
    </row>
    <row r="24" spans="1:13" x14ac:dyDescent="0.2">
      <c r="A24" s="387"/>
      <c r="B24" s="387"/>
      <c r="C24" s="50" t="s">
        <v>176</v>
      </c>
      <c r="D24" s="49" t="s">
        <v>146</v>
      </c>
      <c r="E24" s="51" t="s">
        <v>177</v>
      </c>
      <c r="F24" s="38" t="s">
        <v>27</v>
      </c>
      <c r="G24" s="40">
        <v>30</v>
      </c>
      <c r="H24" s="40">
        <v>29</v>
      </c>
      <c r="I24" s="40">
        <f>G24-H24</f>
        <v>1</v>
      </c>
      <c r="J24" s="41">
        <v>20</v>
      </c>
      <c r="K24" s="39">
        <f>H24+J24</f>
        <v>49</v>
      </c>
      <c r="L24" s="88">
        <v>100</v>
      </c>
      <c r="M24" s="79"/>
    </row>
    <row r="25" spans="1:13" x14ac:dyDescent="0.2">
      <c r="A25" s="387"/>
      <c r="B25" s="387"/>
      <c r="C25" s="50" t="s">
        <v>178</v>
      </c>
      <c r="D25" s="49" t="s">
        <v>147</v>
      </c>
      <c r="E25" s="51" t="s">
        <v>179</v>
      </c>
      <c r="F25" s="38" t="s">
        <v>27</v>
      </c>
      <c r="G25" s="40"/>
      <c r="H25" s="42"/>
      <c r="I25" s="40"/>
      <c r="J25" s="40"/>
      <c r="K25" s="39"/>
      <c r="L25" s="87">
        <v>10</v>
      </c>
      <c r="M25" s="79"/>
    </row>
    <row r="26" spans="1:13" ht="22.5" x14ac:dyDescent="0.2">
      <c r="A26" s="387"/>
      <c r="B26" s="387"/>
      <c r="C26" s="50" t="s">
        <v>154</v>
      </c>
      <c r="D26" s="49" t="s">
        <v>153</v>
      </c>
      <c r="E26" s="51" t="s">
        <v>155</v>
      </c>
      <c r="F26" s="38" t="s">
        <v>27</v>
      </c>
      <c r="G26" s="40">
        <v>100</v>
      </c>
      <c r="H26" s="40">
        <v>100</v>
      </c>
      <c r="I26" s="40">
        <f t="shared" ref="I26:I31" si="1">G26-H26</f>
        <v>0</v>
      </c>
      <c r="J26" s="41"/>
      <c r="K26" s="39">
        <f t="shared" ref="K26:K31" si="2">H26+J26</f>
        <v>100</v>
      </c>
      <c r="L26" s="88">
        <v>1</v>
      </c>
      <c r="M26" s="79"/>
    </row>
    <row r="27" spans="1:13" x14ac:dyDescent="0.2">
      <c r="A27" s="387"/>
      <c r="B27" s="387"/>
      <c r="C27" s="50" t="s">
        <v>257</v>
      </c>
      <c r="D27" s="49" t="s">
        <v>230</v>
      </c>
      <c r="E27" s="51" t="s">
        <v>258</v>
      </c>
      <c r="F27" s="38" t="s">
        <v>27</v>
      </c>
      <c r="G27" s="40">
        <v>5</v>
      </c>
      <c r="H27" s="40">
        <v>5</v>
      </c>
      <c r="I27" s="40">
        <f t="shared" si="1"/>
        <v>0</v>
      </c>
      <c r="J27" s="41"/>
      <c r="K27" s="39">
        <f>H27+J27</f>
        <v>5</v>
      </c>
      <c r="L27" s="88">
        <v>500</v>
      </c>
      <c r="M27" s="79"/>
    </row>
    <row r="28" spans="1:13" ht="33.75" x14ac:dyDescent="0.2">
      <c r="A28" s="387"/>
      <c r="B28" s="387"/>
      <c r="C28" s="50" t="s">
        <v>88</v>
      </c>
      <c r="D28" s="49" t="s">
        <v>30</v>
      </c>
      <c r="E28" s="51" t="s">
        <v>87</v>
      </c>
      <c r="F28" s="38" t="s">
        <v>26</v>
      </c>
      <c r="G28" s="40">
        <v>5</v>
      </c>
      <c r="H28" s="40">
        <v>5</v>
      </c>
      <c r="I28" s="40">
        <f t="shared" si="1"/>
        <v>0</v>
      </c>
      <c r="J28" s="41"/>
      <c r="K28" s="39">
        <f t="shared" si="2"/>
        <v>5</v>
      </c>
      <c r="L28" s="88">
        <v>10</v>
      </c>
      <c r="M28" s="79"/>
    </row>
    <row r="29" spans="1:13" ht="22.5" x14ac:dyDescent="0.2">
      <c r="A29" s="387"/>
      <c r="B29" s="387"/>
      <c r="C29" s="50" t="s">
        <v>90</v>
      </c>
      <c r="D29" s="49" t="s">
        <v>46</v>
      </c>
      <c r="E29" s="51" t="s">
        <v>89</v>
      </c>
      <c r="F29" s="38" t="s">
        <v>26</v>
      </c>
      <c r="G29" s="40">
        <v>10</v>
      </c>
      <c r="H29" s="40">
        <v>10</v>
      </c>
      <c r="I29" s="40">
        <f t="shared" si="1"/>
        <v>0</v>
      </c>
      <c r="J29" s="41">
        <v>2</v>
      </c>
      <c r="K29" s="39">
        <f t="shared" si="2"/>
        <v>12</v>
      </c>
      <c r="L29" s="88">
        <v>150</v>
      </c>
      <c r="M29" s="79"/>
    </row>
    <row r="30" spans="1:13" ht="33.75" x14ac:dyDescent="0.2">
      <c r="A30" s="387"/>
      <c r="B30" s="387"/>
      <c r="C30" s="50" t="s">
        <v>92</v>
      </c>
      <c r="D30" s="49" t="s">
        <v>31</v>
      </c>
      <c r="E30" s="51" t="s">
        <v>91</v>
      </c>
      <c r="F30" s="38" t="s">
        <v>26</v>
      </c>
      <c r="G30" s="40">
        <v>2</v>
      </c>
      <c r="H30" s="40">
        <v>2</v>
      </c>
      <c r="I30" s="40">
        <f t="shared" si="1"/>
        <v>0</v>
      </c>
      <c r="J30" s="41">
        <v>2</v>
      </c>
      <c r="K30" s="39">
        <f t="shared" si="2"/>
        <v>4</v>
      </c>
      <c r="L30" s="88">
        <v>15</v>
      </c>
      <c r="M30" s="79"/>
    </row>
    <row r="31" spans="1:13" ht="33.75" x14ac:dyDescent="0.2">
      <c r="A31" s="387"/>
      <c r="B31" s="387"/>
      <c r="C31" s="50" t="s">
        <v>93</v>
      </c>
      <c r="D31" s="49" t="s">
        <v>95</v>
      </c>
      <c r="E31" s="51" t="s">
        <v>94</v>
      </c>
      <c r="F31" s="38" t="s">
        <v>28</v>
      </c>
      <c r="G31" s="40">
        <v>50</v>
      </c>
      <c r="H31" s="40">
        <v>47</v>
      </c>
      <c r="I31" s="40">
        <f t="shared" si="1"/>
        <v>3</v>
      </c>
      <c r="J31" s="41"/>
      <c r="K31" s="39">
        <f t="shared" si="2"/>
        <v>47</v>
      </c>
      <c r="L31" s="88">
        <v>200</v>
      </c>
      <c r="M31" s="79"/>
    </row>
    <row r="32" spans="1:13" ht="45" x14ac:dyDescent="0.2">
      <c r="A32" s="387"/>
      <c r="B32" s="387"/>
      <c r="C32" s="50" t="s">
        <v>96</v>
      </c>
      <c r="D32" s="49" t="s">
        <v>32</v>
      </c>
      <c r="E32" s="51" t="s">
        <v>97</v>
      </c>
      <c r="F32" s="38" t="s">
        <v>27</v>
      </c>
      <c r="G32" s="40">
        <v>15</v>
      </c>
      <c r="H32" s="40">
        <v>10</v>
      </c>
      <c r="I32" s="40">
        <f>G32-H32</f>
        <v>5</v>
      </c>
      <c r="J32" s="41">
        <v>5</v>
      </c>
      <c r="K32" s="39">
        <f>H32+J32</f>
        <v>15</v>
      </c>
      <c r="L32" s="88">
        <v>100</v>
      </c>
      <c r="M32" s="79"/>
    </row>
    <row r="33" spans="1:13" ht="22.5" x14ac:dyDescent="0.2">
      <c r="A33" s="387"/>
      <c r="B33" s="387"/>
      <c r="C33" s="50" t="s">
        <v>98</v>
      </c>
      <c r="D33" s="49" t="s">
        <v>33</v>
      </c>
      <c r="E33" s="51" t="s">
        <v>99</v>
      </c>
      <c r="F33" s="38" t="s">
        <v>27</v>
      </c>
      <c r="G33" s="40">
        <v>10</v>
      </c>
      <c r="H33" s="40">
        <v>10</v>
      </c>
      <c r="I33" s="40">
        <f>G33-H33</f>
        <v>0</v>
      </c>
      <c r="J33" s="41">
        <v>10</v>
      </c>
      <c r="K33" s="39">
        <f>H33+J33</f>
        <v>20</v>
      </c>
      <c r="L33" s="88">
        <v>15</v>
      </c>
      <c r="M33" s="79"/>
    </row>
    <row r="34" spans="1:13" ht="56.25" x14ac:dyDescent="0.2">
      <c r="A34" s="387"/>
      <c r="B34" s="387"/>
      <c r="C34" s="50" t="s">
        <v>182</v>
      </c>
      <c r="D34" s="113" t="s">
        <v>187</v>
      </c>
      <c r="E34" s="51" t="s">
        <v>183</v>
      </c>
      <c r="F34" s="38" t="s">
        <v>27</v>
      </c>
      <c r="G34" s="40"/>
      <c r="H34" s="40"/>
      <c r="I34" s="40"/>
      <c r="J34" s="41"/>
      <c r="K34" s="39"/>
      <c r="L34" s="88">
        <v>50</v>
      </c>
      <c r="M34" s="79"/>
    </row>
    <row r="35" spans="1:13" ht="56.25" x14ac:dyDescent="0.2">
      <c r="A35" s="387"/>
      <c r="B35" s="387"/>
      <c r="C35" s="50" t="s">
        <v>184</v>
      </c>
      <c r="D35" s="113" t="s">
        <v>186</v>
      </c>
      <c r="E35" s="51" t="s">
        <v>185</v>
      </c>
      <c r="F35" s="38" t="s">
        <v>27</v>
      </c>
      <c r="G35" s="40"/>
      <c r="H35" s="40"/>
      <c r="I35" s="40"/>
      <c r="J35" s="41"/>
      <c r="K35" s="39"/>
      <c r="L35" s="88">
        <v>50</v>
      </c>
      <c r="M35" s="79"/>
    </row>
    <row r="36" spans="1:13" ht="67.5" x14ac:dyDescent="0.2">
      <c r="A36" s="387"/>
      <c r="B36" s="387"/>
      <c r="C36" s="50" t="s">
        <v>100</v>
      </c>
      <c r="D36" s="49" t="s">
        <v>101</v>
      </c>
      <c r="E36" s="51" t="s">
        <v>103</v>
      </c>
      <c r="F36" s="38" t="s">
        <v>28</v>
      </c>
      <c r="G36" s="40"/>
      <c r="H36" s="42"/>
      <c r="I36" s="40">
        <f>G36-H36</f>
        <v>0</v>
      </c>
      <c r="J36" s="40">
        <v>2</v>
      </c>
      <c r="K36" s="39">
        <f>H36+J36</f>
        <v>2</v>
      </c>
      <c r="L36" s="87">
        <v>20</v>
      </c>
      <c r="M36" s="79"/>
    </row>
    <row r="37" spans="1:13" ht="68.25" thickBot="1" x14ac:dyDescent="0.25">
      <c r="A37" s="387"/>
      <c r="B37" s="388"/>
      <c r="C37" s="110" t="s">
        <v>104</v>
      </c>
      <c r="D37" s="116" t="s">
        <v>102</v>
      </c>
      <c r="E37" s="111" t="s">
        <v>108</v>
      </c>
      <c r="F37" s="117" t="s">
        <v>28</v>
      </c>
      <c r="G37" s="118"/>
      <c r="H37" s="119"/>
      <c r="I37" s="118">
        <f>G37-H37</f>
        <v>0</v>
      </c>
      <c r="J37" s="118">
        <v>2</v>
      </c>
      <c r="K37" s="120">
        <f>H37+J37</f>
        <v>2</v>
      </c>
      <c r="L37" s="121">
        <v>25</v>
      </c>
      <c r="M37" s="122"/>
    </row>
    <row r="38" spans="1:13" ht="68.25" thickTop="1" x14ac:dyDescent="0.2">
      <c r="A38" s="386" t="s">
        <v>10</v>
      </c>
      <c r="B38" s="386" t="s">
        <v>12</v>
      </c>
      <c r="C38" s="123" t="s">
        <v>105</v>
      </c>
      <c r="D38" s="124" t="s">
        <v>106</v>
      </c>
      <c r="E38" s="125" t="s">
        <v>107</v>
      </c>
      <c r="F38" s="126" t="s">
        <v>28</v>
      </c>
      <c r="G38" s="127">
        <v>20</v>
      </c>
      <c r="H38" s="127">
        <v>10</v>
      </c>
      <c r="I38" s="127">
        <f>G38-H38</f>
        <v>10</v>
      </c>
      <c r="J38" s="128">
        <v>2</v>
      </c>
      <c r="K38" s="129">
        <f>H38+J38</f>
        <v>12</v>
      </c>
      <c r="L38" s="130">
        <v>200</v>
      </c>
      <c r="M38" s="131"/>
    </row>
    <row r="39" spans="1:13" ht="22.5" x14ac:dyDescent="0.2">
      <c r="A39" s="387"/>
      <c r="B39" s="392"/>
      <c r="C39" s="50" t="s">
        <v>109</v>
      </c>
      <c r="D39" s="49" t="s">
        <v>111</v>
      </c>
      <c r="E39" s="51" t="s">
        <v>110</v>
      </c>
      <c r="F39" s="38" t="s">
        <v>34</v>
      </c>
      <c r="G39" s="40">
        <v>30</v>
      </c>
      <c r="H39" s="40">
        <v>13</v>
      </c>
      <c r="I39" s="40">
        <f>G39-H39</f>
        <v>17</v>
      </c>
      <c r="J39" s="41">
        <v>10</v>
      </c>
      <c r="K39" s="39">
        <f>H39+J39</f>
        <v>23</v>
      </c>
      <c r="L39" s="88">
        <v>150</v>
      </c>
      <c r="M39" s="79"/>
    </row>
    <row r="40" spans="1:13" ht="22.5" x14ac:dyDescent="0.2">
      <c r="A40" s="387"/>
      <c r="B40" s="392"/>
      <c r="C40" s="50" t="s">
        <v>114</v>
      </c>
      <c r="D40" s="49" t="s">
        <v>113</v>
      </c>
      <c r="E40" s="51" t="s">
        <v>112</v>
      </c>
      <c r="F40" s="38" t="s">
        <v>34</v>
      </c>
      <c r="G40" s="40">
        <v>15</v>
      </c>
      <c r="H40" s="40">
        <v>8</v>
      </c>
      <c r="I40" s="40">
        <f>G40-H40</f>
        <v>7</v>
      </c>
      <c r="J40" s="41">
        <v>5</v>
      </c>
      <c r="K40" s="39">
        <f>H40+J40</f>
        <v>13</v>
      </c>
      <c r="L40" s="88">
        <v>120</v>
      </c>
      <c r="M40" s="79"/>
    </row>
    <row r="41" spans="1:13" x14ac:dyDescent="0.2">
      <c r="A41" s="387"/>
      <c r="B41" s="392"/>
      <c r="C41" s="50" t="s">
        <v>11</v>
      </c>
      <c r="D41" s="49" t="s">
        <v>234</v>
      </c>
      <c r="E41" s="51" t="s">
        <v>262</v>
      </c>
      <c r="F41" s="38" t="s">
        <v>27</v>
      </c>
      <c r="G41" s="40"/>
      <c r="H41" s="40"/>
      <c r="I41" s="40"/>
      <c r="J41" s="41"/>
      <c r="K41" s="39"/>
      <c r="L41" s="88">
        <v>5</v>
      </c>
      <c r="M41" s="79"/>
    </row>
    <row r="42" spans="1:13" x14ac:dyDescent="0.2">
      <c r="A42" s="387"/>
      <c r="B42" s="392"/>
      <c r="C42" s="50" t="s">
        <v>11</v>
      </c>
      <c r="D42" s="49" t="s">
        <v>233</v>
      </c>
      <c r="E42" s="51" t="s">
        <v>263</v>
      </c>
      <c r="F42" s="38" t="s">
        <v>27</v>
      </c>
      <c r="G42" s="40"/>
      <c r="H42" s="40"/>
      <c r="I42" s="40"/>
      <c r="J42" s="41"/>
      <c r="K42" s="39"/>
      <c r="L42" s="88">
        <v>5</v>
      </c>
      <c r="M42" s="79"/>
    </row>
    <row r="43" spans="1:13" ht="22.5" x14ac:dyDescent="0.2">
      <c r="A43" s="387"/>
      <c r="B43" s="392"/>
      <c r="C43" s="50" t="s">
        <v>120</v>
      </c>
      <c r="D43" s="49" t="s">
        <v>35</v>
      </c>
      <c r="E43" s="51" t="s">
        <v>121</v>
      </c>
      <c r="F43" s="38" t="s">
        <v>36</v>
      </c>
      <c r="G43" s="40">
        <v>5</v>
      </c>
      <c r="H43" s="40">
        <v>3</v>
      </c>
      <c r="I43" s="40">
        <f>G43-H43</f>
        <v>2</v>
      </c>
      <c r="J43" s="41">
        <v>2</v>
      </c>
      <c r="K43" s="39">
        <f>H43+J43</f>
        <v>5</v>
      </c>
      <c r="L43" s="88">
        <v>10</v>
      </c>
      <c r="M43" s="79"/>
    </row>
    <row r="44" spans="1:13" ht="22.5" x14ac:dyDescent="0.2">
      <c r="A44" s="387"/>
      <c r="B44" s="392"/>
      <c r="C44" s="50" t="s">
        <v>314</v>
      </c>
      <c r="D44" s="49" t="s">
        <v>235</v>
      </c>
      <c r="E44" s="51" t="s">
        <v>315</v>
      </c>
      <c r="F44" s="38" t="s">
        <v>144</v>
      </c>
      <c r="G44" s="40"/>
      <c r="H44" s="40"/>
      <c r="I44" s="40"/>
      <c r="J44" s="41"/>
      <c r="K44" s="39"/>
      <c r="L44" s="88">
        <v>5</v>
      </c>
      <c r="M44" s="79"/>
    </row>
    <row r="45" spans="1:13" ht="45" x14ac:dyDescent="0.2">
      <c r="A45" s="387"/>
      <c r="B45" s="392"/>
      <c r="C45" s="50" t="s">
        <v>190</v>
      </c>
      <c r="D45" s="113" t="s">
        <v>140</v>
      </c>
      <c r="E45" s="51" t="s">
        <v>191</v>
      </c>
      <c r="F45" s="38" t="s">
        <v>28</v>
      </c>
      <c r="G45" s="40"/>
      <c r="H45" s="40"/>
      <c r="I45" s="40"/>
      <c r="J45" s="41"/>
      <c r="K45" s="39"/>
      <c r="L45" s="88">
        <v>5</v>
      </c>
      <c r="M45" s="79"/>
    </row>
    <row r="46" spans="1:13" s="229" customFormat="1" ht="33.75" x14ac:dyDescent="0.2">
      <c r="A46" s="387"/>
      <c r="B46" s="392"/>
      <c r="C46" s="221" t="s">
        <v>192</v>
      </c>
      <c r="D46" s="113" t="s">
        <v>228</v>
      </c>
      <c r="E46" s="222" t="s">
        <v>193</v>
      </c>
      <c r="F46" s="223" t="s">
        <v>28</v>
      </c>
      <c r="G46" s="224"/>
      <c r="H46" s="224"/>
      <c r="I46" s="224"/>
      <c r="J46" s="225"/>
      <c r="K46" s="226"/>
      <c r="L46" s="227">
        <v>5</v>
      </c>
      <c r="M46" s="228"/>
    </row>
    <row r="47" spans="1:13" ht="45" x14ac:dyDescent="0.2">
      <c r="A47" s="387"/>
      <c r="B47" s="392"/>
      <c r="C47" s="50" t="s">
        <v>194</v>
      </c>
      <c r="D47" s="113" t="s">
        <v>141</v>
      </c>
      <c r="E47" s="51" t="s">
        <v>195</v>
      </c>
      <c r="F47" s="38" t="s">
        <v>27</v>
      </c>
      <c r="G47" s="40"/>
      <c r="H47" s="40"/>
      <c r="I47" s="40"/>
      <c r="J47" s="41"/>
      <c r="K47" s="39"/>
      <c r="L47" s="88">
        <v>5</v>
      </c>
      <c r="M47" s="79"/>
    </row>
    <row r="48" spans="1:13" ht="45" x14ac:dyDescent="0.2">
      <c r="A48" s="387"/>
      <c r="B48" s="392"/>
      <c r="C48" s="50" t="s">
        <v>196</v>
      </c>
      <c r="D48" s="113" t="s">
        <v>142</v>
      </c>
      <c r="E48" s="51" t="s">
        <v>197</v>
      </c>
      <c r="F48" s="38" t="s">
        <v>27</v>
      </c>
      <c r="G48" s="40"/>
      <c r="H48" s="40"/>
      <c r="I48" s="40"/>
      <c r="J48" s="41"/>
      <c r="K48" s="39"/>
      <c r="L48" s="88">
        <v>2</v>
      </c>
      <c r="M48" s="79"/>
    </row>
    <row r="49" spans="1:13" ht="45" x14ac:dyDescent="0.2">
      <c r="A49" s="387"/>
      <c r="B49" s="392"/>
      <c r="C49" s="50" t="s">
        <v>122</v>
      </c>
      <c r="D49" s="49" t="s">
        <v>37</v>
      </c>
      <c r="E49" s="51" t="s">
        <v>123</v>
      </c>
      <c r="F49" s="38" t="s">
        <v>27</v>
      </c>
      <c r="G49" s="40">
        <v>20</v>
      </c>
      <c r="H49" s="40">
        <v>20</v>
      </c>
      <c r="I49" s="40">
        <f>G49-H49</f>
        <v>0</v>
      </c>
      <c r="J49" s="41">
        <v>10</v>
      </c>
      <c r="K49" s="39">
        <f>H49+J49</f>
        <v>30</v>
      </c>
      <c r="L49" s="88">
        <v>80</v>
      </c>
      <c r="M49" s="79"/>
    </row>
    <row r="50" spans="1:13" ht="43.5" customHeight="1" x14ac:dyDescent="0.2">
      <c r="A50" s="387"/>
      <c r="B50" s="392"/>
      <c r="C50" s="50" t="s">
        <v>198</v>
      </c>
      <c r="D50" s="174" t="s">
        <v>347</v>
      </c>
      <c r="E50" s="51" t="s">
        <v>199</v>
      </c>
      <c r="F50" s="38" t="s">
        <v>300</v>
      </c>
      <c r="G50" s="40"/>
      <c r="H50" s="40"/>
      <c r="I50" s="40"/>
      <c r="J50" s="41"/>
      <c r="K50" s="39"/>
      <c r="L50" s="88">
        <v>2</v>
      </c>
      <c r="M50" s="79"/>
    </row>
    <row r="51" spans="1:13" s="63" customFormat="1" ht="31.5" customHeight="1" x14ac:dyDescent="0.2">
      <c r="A51" s="387"/>
      <c r="B51" s="392"/>
      <c r="C51" s="54" t="s">
        <v>11</v>
      </c>
      <c r="D51" s="55" t="s">
        <v>127</v>
      </c>
      <c r="E51" s="56" t="s">
        <v>126</v>
      </c>
      <c r="F51" s="57" t="s">
        <v>27</v>
      </c>
      <c r="G51" s="61"/>
      <c r="H51" s="61"/>
      <c r="I51" s="58">
        <f>G51-H51</f>
        <v>0</v>
      </c>
      <c r="J51" s="62"/>
      <c r="K51" s="83">
        <f>H51+J51</f>
        <v>0</v>
      </c>
      <c r="L51" s="80">
        <v>3000</v>
      </c>
      <c r="M51" s="78"/>
    </row>
    <row r="52" spans="1:13" s="63" customFormat="1" ht="31.5" customHeight="1" x14ac:dyDescent="0.2">
      <c r="A52" s="387"/>
      <c r="B52" s="392"/>
      <c r="C52" s="54" t="s">
        <v>200</v>
      </c>
      <c r="D52" s="55" t="s">
        <v>149</v>
      </c>
      <c r="E52" s="56" t="s">
        <v>201</v>
      </c>
      <c r="F52" s="57" t="s">
        <v>144</v>
      </c>
      <c r="G52" s="61"/>
      <c r="H52" s="61"/>
      <c r="I52" s="58"/>
      <c r="J52" s="62"/>
      <c r="K52" s="83"/>
      <c r="L52" s="80">
        <v>5</v>
      </c>
      <c r="M52" s="78"/>
    </row>
    <row r="53" spans="1:13" s="63" customFormat="1" x14ac:dyDescent="0.2">
      <c r="A53" s="387"/>
      <c r="B53" s="392"/>
      <c r="C53" s="54" t="s">
        <v>131</v>
      </c>
      <c r="D53" s="55" t="s">
        <v>237</v>
      </c>
      <c r="E53" s="56" t="s">
        <v>238</v>
      </c>
      <c r="F53" s="57" t="s">
        <v>27</v>
      </c>
      <c r="G53" s="58">
        <v>4</v>
      </c>
      <c r="H53" s="58">
        <v>3</v>
      </c>
      <c r="I53" s="58">
        <f t="shared" ref="I53:I58" si="3">G53-H53</f>
        <v>1</v>
      </c>
      <c r="J53" s="59"/>
      <c r="K53" s="83">
        <f>H53+J53</f>
        <v>3</v>
      </c>
      <c r="L53" s="80">
        <v>20</v>
      </c>
      <c r="M53" s="78"/>
    </row>
    <row r="54" spans="1:13" s="63" customFormat="1" ht="22.5" x14ac:dyDescent="0.2">
      <c r="A54" s="387"/>
      <c r="B54" s="392"/>
      <c r="C54" s="54" t="s">
        <v>131</v>
      </c>
      <c r="D54" s="55" t="s">
        <v>239</v>
      </c>
      <c r="E54" s="56" t="s">
        <v>244</v>
      </c>
      <c r="F54" s="57" t="s">
        <v>27</v>
      </c>
      <c r="G54" s="58">
        <v>4</v>
      </c>
      <c r="H54" s="58">
        <v>3</v>
      </c>
      <c r="I54" s="58">
        <f t="shared" si="3"/>
        <v>1</v>
      </c>
      <c r="J54" s="59"/>
      <c r="K54" s="83">
        <f t="shared" ref="K54:K59" si="4">H54+J54</f>
        <v>3</v>
      </c>
      <c r="L54" s="80">
        <v>12</v>
      </c>
      <c r="M54" s="78"/>
    </row>
    <row r="55" spans="1:13" s="63" customFormat="1" ht="22.5" x14ac:dyDescent="0.2">
      <c r="A55" s="387"/>
      <c r="B55" s="392"/>
      <c r="C55" s="54" t="s">
        <v>131</v>
      </c>
      <c r="D55" s="55" t="s">
        <v>240</v>
      </c>
      <c r="E55" s="56" t="s">
        <v>243</v>
      </c>
      <c r="F55" s="57" t="s">
        <v>27</v>
      </c>
      <c r="G55" s="58">
        <v>4</v>
      </c>
      <c r="H55" s="58">
        <v>3</v>
      </c>
      <c r="I55" s="58">
        <f t="shared" si="3"/>
        <v>1</v>
      </c>
      <c r="J55" s="59"/>
      <c r="K55" s="83">
        <f t="shared" si="4"/>
        <v>3</v>
      </c>
      <c r="L55" s="80">
        <v>12</v>
      </c>
      <c r="M55" s="78"/>
    </row>
    <row r="56" spans="1:13" s="63" customFormat="1" ht="22.5" x14ac:dyDescent="0.2">
      <c r="A56" s="387"/>
      <c r="B56" s="392"/>
      <c r="C56" s="54" t="s">
        <v>131</v>
      </c>
      <c r="D56" s="55" t="s">
        <v>241</v>
      </c>
      <c r="E56" s="56" t="s">
        <v>245</v>
      </c>
      <c r="F56" s="57" t="s">
        <v>27</v>
      </c>
      <c r="G56" s="58">
        <v>4</v>
      </c>
      <c r="H56" s="58">
        <v>3</v>
      </c>
      <c r="I56" s="58">
        <f t="shared" si="3"/>
        <v>1</v>
      </c>
      <c r="J56" s="59"/>
      <c r="K56" s="83">
        <f t="shared" si="4"/>
        <v>3</v>
      </c>
      <c r="L56" s="80">
        <v>12</v>
      </c>
      <c r="M56" s="78"/>
    </row>
    <row r="57" spans="1:13" s="63" customFormat="1" ht="22.5" x14ac:dyDescent="0.2">
      <c r="A57" s="387"/>
      <c r="B57" s="392"/>
      <c r="C57" s="54" t="s">
        <v>131</v>
      </c>
      <c r="D57" s="55" t="s">
        <v>242</v>
      </c>
      <c r="E57" s="56" t="s">
        <v>246</v>
      </c>
      <c r="F57" s="57" t="s">
        <v>27</v>
      </c>
      <c r="G57" s="58">
        <v>4</v>
      </c>
      <c r="H57" s="58">
        <v>3</v>
      </c>
      <c r="I57" s="58">
        <f t="shared" si="3"/>
        <v>1</v>
      </c>
      <c r="J57" s="59"/>
      <c r="K57" s="83">
        <f t="shared" si="4"/>
        <v>3</v>
      </c>
      <c r="L57" s="80">
        <v>12</v>
      </c>
      <c r="M57" s="78"/>
    </row>
    <row r="58" spans="1:13" s="63" customFormat="1" ht="22.5" x14ac:dyDescent="0.2">
      <c r="A58" s="387"/>
      <c r="B58" s="392"/>
      <c r="C58" s="64" t="s">
        <v>11</v>
      </c>
      <c r="D58" s="55" t="s">
        <v>247</v>
      </c>
      <c r="E58" s="56" t="s">
        <v>250</v>
      </c>
      <c r="F58" s="57" t="s">
        <v>27</v>
      </c>
      <c r="G58" s="58">
        <v>4</v>
      </c>
      <c r="H58" s="58">
        <v>3</v>
      </c>
      <c r="I58" s="58">
        <f t="shared" si="3"/>
        <v>1</v>
      </c>
      <c r="J58" s="59"/>
      <c r="K58" s="83">
        <f t="shared" si="4"/>
        <v>3</v>
      </c>
      <c r="L58" s="80">
        <v>2</v>
      </c>
      <c r="M58" s="78"/>
    </row>
    <row r="59" spans="1:13" s="63" customFormat="1" ht="22.5" x14ac:dyDescent="0.2">
      <c r="A59" s="387"/>
      <c r="B59" s="392"/>
      <c r="C59" s="64" t="s">
        <v>11</v>
      </c>
      <c r="D59" s="65" t="s">
        <v>248</v>
      </c>
      <c r="E59" s="66" t="s">
        <v>249</v>
      </c>
      <c r="F59" s="67" t="s">
        <v>27</v>
      </c>
      <c r="G59" s="68">
        <v>0</v>
      </c>
      <c r="H59" s="68">
        <v>0</v>
      </c>
      <c r="I59" s="68">
        <v>0</v>
      </c>
      <c r="J59" s="69"/>
      <c r="K59" s="84">
        <f t="shared" si="4"/>
        <v>0</v>
      </c>
      <c r="L59" s="89">
        <v>2</v>
      </c>
      <c r="M59" s="86"/>
    </row>
    <row r="60" spans="1:13" s="63" customFormat="1" ht="24" x14ac:dyDescent="0.2">
      <c r="A60" s="387"/>
      <c r="B60" s="392"/>
      <c r="C60" s="64" t="s">
        <v>11</v>
      </c>
      <c r="D60" s="161" t="s">
        <v>251</v>
      </c>
      <c r="E60" s="66" t="s">
        <v>252</v>
      </c>
      <c r="F60" s="67" t="s">
        <v>27</v>
      </c>
      <c r="G60" s="68"/>
      <c r="H60" s="68"/>
      <c r="I60" s="68"/>
      <c r="J60" s="69"/>
      <c r="K60" s="84"/>
      <c r="L60" s="89">
        <v>2</v>
      </c>
      <c r="M60" s="86"/>
    </row>
    <row r="61" spans="1:13" s="63" customFormat="1" x14ac:dyDescent="0.2">
      <c r="A61" s="387"/>
      <c r="B61" s="392"/>
      <c r="C61" s="54" t="s">
        <v>11</v>
      </c>
      <c r="D61" s="55" t="s">
        <v>253</v>
      </c>
      <c r="E61" s="56" t="s">
        <v>254</v>
      </c>
      <c r="F61" s="57" t="s">
        <v>27</v>
      </c>
      <c r="G61" s="58">
        <v>0</v>
      </c>
      <c r="H61" s="58">
        <v>0</v>
      </c>
      <c r="I61" s="58">
        <v>0</v>
      </c>
      <c r="J61" s="59"/>
      <c r="K61" s="83">
        <f>H61+J61</f>
        <v>0</v>
      </c>
      <c r="L61" s="80">
        <v>2</v>
      </c>
      <c r="M61" s="78"/>
    </row>
    <row r="62" spans="1:13" s="63" customFormat="1" ht="24.75" thickBot="1" x14ac:dyDescent="0.25">
      <c r="A62" s="387"/>
      <c r="B62" s="393"/>
      <c r="C62" s="137" t="s">
        <v>11</v>
      </c>
      <c r="D62" s="138" t="s">
        <v>255</v>
      </c>
      <c r="E62" s="139" t="s">
        <v>256</v>
      </c>
      <c r="F62" s="140" t="s">
        <v>27</v>
      </c>
      <c r="G62" s="141"/>
      <c r="H62" s="141"/>
      <c r="I62" s="141"/>
      <c r="J62" s="142"/>
      <c r="K62" s="143"/>
      <c r="L62" s="144">
        <v>2</v>
      </c>
      <c r="M62" s="145"/>
    </row>
    <row r="63" spans="1:13" ht="24" thickTop="1" thickBot="1" x14ac:dyDescent="0.25">
      <c r="A63" s="387"/>
      <c r="B63" s="158" t="s">
        <v>261</v>
      </c>
      <c r="C63" s="50" t="s">
        <v>259</v>
      </c>
      <c r="D63" s="49" t="s">
        <v>229</v>
      </c>
      <c r="E63" s="51" t="s">
        <v>260</v>
      </c>
      <c r="F63" s="38" t="s">
        <v>27</v>
      </c>
      <c r="G63" s="40"/>
      <c r="H63" s="42"/>
      <c r="I63" s="40">
        <f>G63-H63</f>
        <v>0</v>
      </c>
      <c r="J63" s="40">
        <v>2</v>
      </c>
      <c r="K63" s="39">
        <f>H63+J63</f>
        <v>2</v>
      </c>
      <c r="L63" s="87">
        <v>10</v>
      </c>
      <c r="M63" s="79"/>
    </row>
    <row r="64" spans="1:13" ht="57" thickTop="1" x14ac:dyDescent="0.2">
      <c r="A64" s="387"/>
      <c r="B64" s="386" t="s">
        <v>133</v>
      </c>
      <c r="C64" s="176" t="s">
        <v>265</v>
      </c>
      <c r="D64" s="177" t="s">
        <v>236</v>
      </c>
      <c r="E64" s="125" t="s">
        <v>266</v>
      </c>
      <c r="F64" s="125" t="s">
        <v>27</v>
      </c>
      <c r="G64" s="162">
        <v>20</v>
      </c>
      <c r="H64" s="162">
        <v>20</v>
      </c>
      <c r="I64" s="125">
        <f>G64-H64</f>
        <v>0</v>
      </c>
      <c r="J64" s="163"/>
      <c r="K64" s="125">
        <f>H64+J64</f>
        <v>20</v>
      </c>
      <c r="L64" s="130">
        <v>2000</v>
      </c>
      <c r="M64" s="164"/>
    </row>
    <row r="65" spans="1:32" ht="56.25" x14ac:dyDescent="0.2">
      <c r="A65" s="387"/>
      <c r="B65" s="387"/>
      <c r="C65" s="50" t="s">
        <v>202</v>
      </c>
      <c r="D65" s="51" t="s">
        <v>143</v>
      </c>
      <c r="E65" s="51" t="s">
        <v>203</v>
      </c>
      <c r="F65" s="51" t="s">
        <v>27</v>
      </c>
      <c r="G65" s="165">
        <v>20</v>
      </c>
      <c r="H65" s="165">
        <v>20</v>
      </c>
      <c r="I65" s="51">
        <f>G65-H65</f>
        <v>0</v>
      </c>
      <c r="J65" s="166"/>
      <c r="K65" s="51">
        <f>H65+J65</f>
        <v>20</v>
      </c>
      <c r="L65" s="88">
        <v>2000</v>
      </c>
      <c r="M65" s="167"/>
    </row>
    <row r="66" spans="1:32" ht="56.25" x14ac:dyDescent="0.2">
      <c r="A66" s="387"/>
      <c r="B66" s="387"/>
      <c r="C66" s="50" t="s">
        <v>204</v>
      </c>
      <c r="D66" s="51" t="s">
        <v>39</v>
      </c>
      <c r="E66" s="51" t="s">
        <v>205</v>
      </c>
      <c r="F66" s="51" t="s">
        <v>27</v>
      </c>
      <c r="G66" s="165">
        <v>20</v>
      </c>
      <c r="H66" s="165">
        <v>20</v>
      </c>
      <c r="I66" s="51">
        <f>G66-H66</f>
        <v>0</v>
      </c>
      <c r="J66" s="166"/>
      <c r="K66" s="51">
        <f>H66+J66</f>
        <v>20</v>
      </c>
      <c r="L66" s="88">
        <v>2000</v>
      </c>
      <c r="M66" s="167"/>
    </row>
    <row r="67" spans="1:32" ht="57" thickBot="1" x14ac:dyDescent="0.25">
      <c r="A67" s="388"/>
      <c r="B67" s="388"/>
      <c r="C67" s="168" t="s">
        <v>206</v>
      </c>
      <c r="D67" s="169" t="s">
        <v>148</v>
      </c>
      <c r="E67" s="169" t="s">
        <v>207</v>
      </c>
      <c r="F67" s="169" t="s">
        <v>27</v>
      </c>
      <c r="G67" s="170">
        <v>20</v>
      </c>
      <c r="H67" s="170">
        <v>20</v>
      </c>
      <c r="I67" s="169">
        <f>G67-H67</f>
        <v>0</v>
      </c>
      <c r="J67" s="171"/>
      <c r="K67" s="169">
        <f>H67+J67</f>
        <v>20</v>
      </c>
      <c r="L67" s="172">
        <v>3000</v>
      </c>
      <c r="M67" s="173"/>
    </row>
    <row r="68" spans="1:32" ht="24" customHeight="1" thickTop="1" thickBot="1" x14ac:dyDescent="0.25">
      <c r="A68" s="389" t="s">
        <v>0</v>
      </c>
      <c r="B68" s="390"/>
      <c r="C68" s="390"/>
      <c r="D68" s="390"/>
      <c r="E68" s="390"/>
      <c r="F68" s="391"/>
      <c r="G68" s="70">
        <f>SUM(G12:G53)</f>
        <v>1119</v>
      </c>
      <c r="H68" s="70"/>
      <c r="I68" s="70"/>
      <c r="J68" s="70"/>
      <c r="K68" s="70"/>
      <c r="L68" s="90">
        <f>SUM(L12:L67)</f>
        <v>17948</v>
      </c>
      <c r="M68" s="71"/>
    </row>
    <row r="69" spans="1:32" ht="15.75" thickTop="1" x14ac:dyDescent="0.2">
      <c r="F69"/>
      <c r="G69"/>
      <c r="H69"/>
      <c r="I69"/>
      <c r="J69"/>
      <c r="K69"/>
      <c r="L69" s="47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</row>
  </sheetData>
  <mergeCells count="9">
    <mergeCell ref="B12:B37"/>
    <mergeCell ref="A68:F68"/>
    <mergeCell ref="A1:B3"/>
    <mergeCell ref="B64:B67"/>
    <mergeCell ref="A12:A37"/>
    <mergeCell ref="B38:B62"/>
    <mergeCell ref="D5:E5"/>
    <mergeCell ref="A38:A67"/>
    <mergeCell ref="C1:L1"/>
  </mergeCells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opLeftCell="A7" zoomScaleNormal="100" workbookViewId="0">
      <selection activeCell="P13" sqref="P13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6384" width="7.5703125" style="2"/>
  </cols>
  <sheetData>
    <row r="1" spans="1:13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34"/>
    </row>
    <row r="2" spans="1:13" ht="12.75" customHeight="1" x14ac:dyDescent="0.2">
      <c r="A2" s="347"/>
      <c r="B2" s="347"/>
      <c r="C2" s="3"/>
      <c r="D2" s="3"/>
      <c r="E2" s="3"/>
      <c r="H2" s="3"/>
    </row>
    <row r="3" spans="1:13" ht="20.25" customHeight="1" x14ac:dyDescent="0.2">
      <c r="A3" s="347"/>
      <c r="B3" s="347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58" t="s">
        <v>222</v>
      </c>
      <c r="E5" s="358"/>
      <c r="H5" s="33">
        <v>2011</v>
      </c>
    </row>
    <row r="6" spans="1:13" customFormat="1" ht="12.75" customHeight="1" thickTop="1" x14ac:dyDescent="0.2">
      <c r="C6" s="3"/>
      <c r="D6" s="32"/>
      <c r="E6" s="32"/>
    </row>
    <row r="7" spans="1:13" ht="12.75" customHeight="1" thickBot="1" x14ac:dyDescent="0.25">
      <c r="C7" s="3" t="s">
        <v>22</v>
      </c>
      <c r="D7" s="53">
        <v>2012</v>
      </c>
      <c r="E7" s="32"/>
      <c r="G7" s="3"/>
      <c r="H7" s="32"/>
    </row>
    <row r="8" spans="1:13" ht="12.75" customHeight="1" thickTop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334"/>
      <c r="D10" s="334"/>
      <c r="E10" s="334"/>
      <c r="F10" s="334"/>
      <c r="G10" s="334"/>
      <c r="H10" s="334"/>
      <c r="I10" s="334"/>
      <c r="J10" s="334"/>
      <c r="K10" s="334"/>
      <c r="L10" s="334"/>
      <c r="M10" s="334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72" t="s">
        <v>60</v>
      </c>
      <c r="B12" s="99" t="s">
        <v>47</v>
      </c>
      <c r="C12" s="93" t="s">
        <v>5</v>
      </c>
      <c r="D12" s="93" t="s">
        <v>64</v>
      </c>
      <c r="E12" s="93" t="s">
        <v>3</v>
      </c>
      <c r="F12" s="96" t="s">
        <v>132</v>
      </c>
      <c r="G12" s="94" t="s">
        <v>24</v>
      </c>
      <c r="H12" s="93" t="s">
        <v>25</v>
      </c>
      <c r="I12" s="93" t="s">
        <v>44</v>
      </c>
      <c r="J12" s="94" t="s">
        <v>63</v>
      </c>
      <c r="K12" s="95" t="s">
        <v>45</v>
      </c>
      <c r="L12" s="98" t="s">
        <v>61</v>
      </c>
      <c r="M12" s="97" t="s">
        <v>62</v>
      </c>
    </row>
    <row r="13" spans="1:13" ht="57" thickTop="1" x14ac:dyDescent="0.2">
      <c r="A13" s="387" t="s">
        <v>10</v>
      </c>
      <c r="B13" s="387" t="s">
        <v>118</v>
      </c>
      <c r="C13" s="242" t="s">
        <v>83</v>
      </c>
      <c r="D13" s="175" t="s">
        <v>82</v>
      </c>
      <c r="E13" s="73" t="s">
        <v>81</v>
      </c>
      <c r="F13" s="81" t="s">
        <v>27</v>
      </c>
      <c r="G13" s="74"/>
      <c r="H13" s="74">
        <v>-4</v>
      </c>
      <c r="I13" s="74">
        <f t="shared" ref="I13:I19" si="0">G13-H13</f>
        <v>4</v>
      </c>
      <c r="J13" s="75">
        <v>2</v>
      </c>
      <c r="K13" s="76">
        <f t="shared" ref="K13:K19" si="1">H13+J13</f>
        <v>-2</v>
      </c>
      <c r="L13" s="92">
        <v>15</v>
      </c>
      <c r="M13" s="77"/>
    </row>
    <row r="14" spans="1:13" ht="56.25" x14ac:dyDescent="0.2">
      <c r="A14" s="387"/>
      <c r="B14" s="387"/>
      <c r="C14" s="54" t="s">
        <v>84</v>
      </c>
      <c r="D14" s="55" t="s">
        <v>86</v>
      </c>
      <c r="E14" s="56" t="s">
        <v>85</v>
      </c>
      <c r="F14" s="82" t="s">
        <v>27</v>
      </c>
      <c r="G14" s="58">
        <v>1</v>
      </c>
      <c r="H14" s="58"/>
      <c r="I14" s="58">
        <f t="shared" si="0"/>
        <v>1</v>
      </c>
      <c r="J14" s="59"/>
      <c r="K14" s="60">
        <f t="shared" si="1"/>
        <v>0</v>
      </c>
      <c r="L14" s="80">
        <v>2</v>
      </c>
      <c r="M14" s="78"/>
    </row>
    <row r="15" spans="1:13" ht="45" x14ac:dyDescent="0.2">
      <c r="A15" s="387"/>
      <c r="B15" s="387"/>
      <c r="C15" s="50" t="s">
        <v>180</v>
      </c>
      <c r="D15" s="49" t="s">
        <v>138</v>
      </c>
      <c r="E15" s="51" t="s">
        <v>181</v>
      </c>
      <c r="F15" s="202" t="s">
        <v>27</v>
      </c>
      <c r="G15" s="40"/>
      <c r="H15" s="40"/>
      <c r="I15" s="40"/>
      <c r="J15" s="41"/>
      <c r="K15" s="39"/>
      <c r="L15" s="88">
        <v>6</v>
      </c>
      <c r="M15" s="78"/>
    </row>
    <row r="16" spans="1:13" x14ac:dyDescent="0.2">
      <c r="A16" s="387"/>
      <c r="B16" s="387"/>
      <c r="C16" s="54" t="s">
        <v>267</v>
      </c>
      <c r="D16" s="55" t="s">
        <v>232</v>
      </c>
      <c r="E16" s="56" t="s">
        <v>268</v>
      </c>
      <c r="F16" s="82" t="s">
        <v>27</v>
      </c>
      <c r="G16" s="58">
        <v>1</v>
      </c>
      <c r="H16" s="58"/>
      <c r="I16" s="58">
        <f>G16-H16</f>
        <v>1</v>
      </c>
      <c r="J16" s="59"/>
      <c r="K16" s="60">
        <f>H16+J16</f>
        <v>0</v>
      </c>
      <c r="L16" s="80">
        <v>2</v>
      </c>
      <c r="M16" s="78"/>
    </row>
    <row r="17" spans="1:32" ht="67.5" x14ac:dyDescent="0.2">
      <c r="A17" s="387"/>
      <c r="B17" s="387"/>
      <c r="C17" s="50" t="s">
        <v>188</v>
      </c>
      <c r="D17" s="174" t="s">
        <v>139</v>
      </c>
      <c r="E17" s="51" t="s">
        <v>189</v>
      </c>
      <c r="F17" s="202" t="s">
        <v>27</v>
      </c>
      <c r="G17" s="40"/>
      <c r="H17" s="40"/>
      <c r="I17" s="40"/>
      <c r="J17" s="41"/>
      <c r="K17" s="39"/>
      <c r="L17" s="88">
        <v>15</v>
      </c>
      <c r="M17" s="79"/>
    </row>
    <row r="18" spans="1:32" ht="45" x14ac:dyDescent="0.2">
      <c r="A18" s="387"/>
      <c r="B18" s="387"/>
      <c r="C18" s="54" t="s">
        <v>125</v>
      </c>
      <c r="D18" s="55" t="s">
        <v>38</v>
      </c>
      <c r="E18" s="56" t="s">
        <v>124</v>
      </c>
      <c r="F18" s="82" t="s">
        <v>27</v>
      </c>
      <c r="G18" s="58">
        <v>3</v>
      </c>
      <c r="H18" s="58">
        <v>3</v>
      </c>
      <c r="I18" s="58">
        <f t="shared" si="0"/>
        <v>0</v>
      </c>
      <c r="J18" s="59"/>
      <c r="K18" s="60">
        <f t="shared" si="1"/>
        <v>3</v>
      </c>
      <c r="L18" s="80">
        <v>10</v>
      </c>
      <c r="M18" s="78"/>
    </row>
    <row r="19" spans="1:32" ht="45.75" customHeight="1" thickBot="1" x14ac:dyDescent="0.25">
      <c r="A19" s="388"/>
      <c r="B19" s="388"/>
      <c r="C19" s="110" t="s">
        <v>128</v>
      </c>
      <c r="D19" s="65" t="s">
        <v>129</v>
      </c>
      <c r="E19" s="111" t="s">
        <v>130</v>
      </c>
      <c r="F19" s="112" t="s">
        <v>27</v>
      </c>
      <c r="G19" s="40">
        <v>3</v>
      </c>
      <c r="H19" s="40">
        <v>3</v>
      </c>
      <c r="I19" s="40">
        <f t="shared" si="0"/>
        <v>0</v>
      </c>
      <c r="J19" s="41"/>
      <c r="K19" s="39">
        <f t="shared" si="1"/>
        <v>3</v>
      </c>
      <c r="L19" s="91">
        <v>6</v>
      </c>
      <c r="M19" s="79"/>
    </row>
    <row r="20" spans="1:32" ht="24.75" customHeight="1" thickTop="1" thickBot="1" x14ac:dyDescent="0.25">
      <c r="A20" s="389" t="s">
        <v>0</v>
      </c>
      <c r="B20" s="390"/>
      <c r="C20" s="390"/>
      <c r="D20" s="390"/>
      <c r="E20" s="390"/>
      <c r="F20" s="390"/>
      <c r="G20" s="70" t="e">
        <f>SUM(#REF!)</f>
        <v>#REF!</v>
      </c>
      <c r="H20" s="70"/>
      <c r="I20" s="70"/>
      <c r="J20" s="70"/>
      <c r="K20" s="70"/>
      <c r="L20" s="100">
        <f>SUM(L13:L19)</f>
        <v>56</v>
      </c>
      <c r="M20" s="71"/>
    </row>
    <row r="21" spans="1:32" ht="15.75" thickTop="1" x14ac:dyDescent="0.2">
      <c r="F21"/>
      <c r="G21"/>
      <c r="H21"/>
      <c r="I21"/>
      <c r="J21"/>
      <c r="K21"/>
      <c r="L21" s="47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</sheetData>
  <mergeCells count="7">
    <mergeCell ref="A20:F20"/>
    <mergeCell ref="C10:M10"/>
    <mergeCell ref="A1:B3"/>
    <mergeCell ref="C1:K1"/>
    <mergeCell ref="B13:B19"/>
    <mergeCell ref="A13:A19"/>
    <mergeCell ref="D5:E5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zoomScaleNormal="100" workbookViewId="0">
      <selection activeCell="C12" sqref="C12"/>
    </sheetView>
  </sheetViews>
  <sheetFormatPr baseColWidth="10" defaultColWidth="7.5703125" defaultRowHeight="15" x14ac:dyDescent="0.2"/>
  <cols>
    <col min="1" max="1" width="7.5703125" style="2"/>
    <col min="2" max="2" width="24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6" customWidth="1"/>
    <col min="13" max="13" width="15.42578125" style="2" customWidth="1"/>
    <col min="14" max="14" width="7.5703125" style="2"/>
    <col min="15" max="15" width="10" style="2" bestFit="1" customWidth="1"/>
    <col min="16" max="16384" width="7.5703125" style="2"/>
  </cols>
  <sheetData>
    <row r="1" spans="1:13" ht="33.75" customHeight="1" x14ac:dyDescent="0.2">
      <c r="A1" s="347"/>
      <c r="B1" s="347"/>
      <c r="C1" s="334" t="s">
        <v>21</v>
      </c>
      <c r="D1" s="334"/>
      <c r="E1" s="334"/>
      <c r="F1" s="334"/>
      <c r="G1" s="334"/>
      <c r="H1" s="334"/>
      <c r="I1" s="334"/>
      <c r="J1" s="334"/>
      <c r="K1" s="334"/>
      <c r="L1" s="334"/>
    </row>
    <row r="2" spans="1:13" ht="12.75" customHeight="1" x14ac:dyDescent="0.2">
      <c r="A2" s="347"/>
      <c r="B2" s="347"/>
      <c r="C2" s="3"/>
      <c r="D2" s="3"/>
      <c r="E2" s="3"/>
      <c r="H2" s="3"/>
    </row>
    <row r="3" spans="1:13" ht="20.25" customHeight="1" x14ac:dyDescent="0.2">
      <c r="A3" s="347"/>
      <c r="B3" s="347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58" t="s">
        <v>222</v>
      </c>
      <c r="E5" s="358"/>
      <c r="G5" s="1"/>
      <c r="H5" s="32"/>
    </row>
    <row r="6" spans="1:13" ht="12.75" customHeight="1" thickTop="1" x14ac:dyDescent="0.2">
      <c r="C6" s="3"/>
      <c r="D6" s="32"/>
      <c r="E6" s="32"/>
      <c r="G6" s="3"/>
      <c r="H6" s="32"/>
    </row>
    <row r="7" spans="1:13" ht="12.75" customHeight="1" thickBot="1" x14ac:dyDescent="0.25">
      <c r="C7" s="3" t="s">
        <v>22</v>
      </c>
      <c r="D7" s="53">
        <v>2012</v>
      </c>
      <c r="E7" s="32"/>
      <c r="G7" s="3"/>
      <c r="H7" s="32"/>
    </row>
    <row r="8" spans="1:13" ht="12.75" customHeight="1" thickTop="1" x14ac:dyDescent="0.2">
      <c r="C8" s="3"/>
      <c r="D8" s="52"/>
      <c r="E8" s="32"/>
      <c r="G8" s="3"/>
      <c r="H8" s="32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8" t="s">
        <v>60</v>
      </c>
      <c r="B11" s="109" t="s">
        <v>47</v>
      </c>
      <c r="C11" s="93" t="s">
        <v>5</v>
      </c>
      <c r="D11" s="93" t="s">
        <v>64</v>
      </c>
      <c r="E11" s="93" t="s">
        <v>3</v>
      </c>
      <c r="F11" s="96" t="s">
        <v>132</v>
      </c>
      <c r="G11" s="94" t="s">
        <v>24</v>
      </c>
      <c r="H11" s="93" t="s">
        <v>25</v>
      </c>
      <c r="I11" s="93" t="s">
        <v>44</v>
      </c>
      <c r="J11" s="94" t="s">
        <v>63</v>
      </c>
      <c r="K11" s="95" t="s">
        <v>45</v>
      </c>
      <c r="L11" s="98" t="s">
        <v>61</v>
      </c>
      <c r="M11" s="97" t="s">
        <v>164</v>
      </c>
    </row>
    <row r="12" spans="1:13" ht="23.25" thickTop="1" x14ac:dyDescent="0.2">
      <c r="A12" s="397" t="s">
        <v>10</v>
      </c>
      <c r="B12" s="386" t="s">
        <v>290</v>
      </c>
      <c r="C12" s="241" t="s">
        <v>278</v>
      </c>
      <c r="D12" s="124" t="s">
        <v>316</v>
      </c>
      <c r="E12" s="125" t="s">
        <v>279</v>
      </c>
      <c r="F12" s="126" t="s">
        <v>27</v>
      </c>
      <c r="G12" s="127">
        <v>360</v>
      </c>
      <c r="H12" s="127">
        <v>340</v>
      </c>
      <c r="I12" s="127">
        <f>G12-H12</f>
        <v>20</v>
      </c>
      <c r="J12" s="128">
        <v>36</v>
      </c>
      <c r="K12" s="129">
        <v>332</v>
      </c>
      <c r="L12" s="130">
        <v>3000</v>
      </c>
      <c r="M12" s="180"/>
    </row>
    <row r="13" spans="1:13" ht="23.25" thickBot="1" x14ac:dyDescent="0.25">
      <c r="A13" s="398"/>
      <c r="B13" s="388"/>
      <c r="C13" s="168" t="s">
        <v>281</v>
      </c>
      <c r="D13" s="181" t="s">
        <v>280</v>
      </c>
      <c r="E13" s="169" t="s">
        <v>282</v>
      </c>
      <c r="F13" s="182" t="s">
        <v>27</v>
      </c>
      <c r="G13" s="183"/>
      <c r="H13" s="183"/>
      <c r="I13" s="183"/>
      <c r="J13" s="184"/>
      <c r="K13" s="185"/>
      <c r="L13" s="172">
        <v>3000</v>
      </c>
      <c r="M13" s="186"/>
    </row>
    <row r="14" spans="1:13" ht="32.25" customHeight="1" thickTop="1" x14ac:dyDescent="0.2">
      <c r="A14" s="398"/>
      <c r="B14" s="386" t="s">
        <v>291</v>
      </c>
      <c r="C14" s="123" t="s">
        <v>283</v>
      </c>
      <c r="D14" s="124" t="s">
        <v>345</v>
      </c>
      <c r="E14" s="125" t="s">
        <v>346</v>
      </c>
      <c r="F14" s="126" t="s">
        <v>27</v>
      </c>
      <c r="G14" s="127"/>
      <c r="H14" s="127"/>
      <c r="I14" s="127"/>
      <c r="J14" s="128"/>
      <c r="K14" s="129"/>
      <c r="L14" s="130">
        <v>4000</v>
      </c>
      <c r="M14" s="180"/>
    </row>
    <row r="15" spans="1:13" ht="21" customHeight="1" thickBot="1" x14ac:dyDescent="0.25">
      <c r="A15" s="398"/>
      <c r="B15" s="387"/>
      <c r="C15" s="110" t="s">
        <v>287</v>
      </c>
      <c r="D15" s="116" t="s">
        <v>288</v>
      </c>
      <c r="E15" s="111" t="s">
        <v>289</v>
      </c>
      <c r="F15" s="117" t="s">
        <v>27</v>
      </c>
      <c r="G15" s="118"/>
      <c r="H15" s="118"/>
      <c r="I15" s="118"/>
      <c r="J15" s="230"/>
      <c r="K15" s="120"/>
      <c r="L15" s="91">
        <v>1000</v>
      </c>
      <c r="M15" s="122"/>
    </row>
    <row r="16" spans="1:13" ht="39.75" customHeight="1" thickTop="1" x14ac:dyDescent="0.2">
      <c r="A16" s="398"/>
      <c r="B16" s="231" t="s">
        <v>292</v>
      </c>
      <c r="C16" s="123" t="s">
        <v>284</v>
      </c>
      <c r="D16" s="124" t="s">
        <v>285</v>
      </c>
      <c r="E16" s="125" t="s">
        <v>286</v>
      </c>
      <c r="F16" s="126" t="s">
        <v>27</v>
      </c>
      <c r="G16" s="127"/>
      <c r="H16" s="127"/>
      <c r="I16" s="127"/>
      <c r="J16" s="128"/>
      <c r="K16" s="129"/>
      <c r="L16" s="232">
        <v>3000</v>
      </c>
      <c r="M16" s="239"/>
    </row>
    <row r="17" spans="1:32" ht="39.75" customHeight="1" thickBot="1" x14ac:dyDescent="0.25">
      <c r="A17" s="398"/>
      <c r="B17" s="179" t="s">
        <v>292</v>
      </c>
      <c r="C17" s="208" t="s">
        <v>284</v>
      </c>
      <c r="D17" s="209" t="s">
        <v>344</v>
      </c>
      <c r="E17" s="210" t="s">
        <v>348</v>
      </c>
      <c r="F17" s="211" t="s">
        <v>27</v>
      </c>
      <c r="G17" s="212"/>
      <c r="H17" s="212"/>
      <c r="I17" s="212"/>
      <c r="J17" s="213"/>
      <c r="K17" s="214"/>
      <c r="L17" s="216">
        <v>5000</v>
      </c>
      <c r="M17" s="240"/>
    </row>
    <row r="18" spans="1:32" ht="114" customHeight="1" thickTop="1" thickBot="1" x14ac:dyDescent="0.25">
      <c r="A18" s="399"/>
      <c r="B18" s="203" t="s">
        <v>291</v>
      </c>
      <c r="C18" s="233" t="s">
        <v>283</v>
      </c>
      <c r="D18" s="234" t="s">
        <v>343</v>
      </c>
      <c r="E18" s="235" t="s">
        <v>342</v>
      </c>
      <c r="F18" s="235" t="s">
        <v>27</v>
      </c>
      <c r="G18" s="236"/>
      <c r="H18" s="236"/>
      <c r="I18" s="236"/>
      <c r="J18" s="236"/>
      <c r="K18" s="236"/>
      <c r="L18" s="237">
        <v>15</v>
      </c>
      <c r="M18" s="238"/>
    </row>
    <row r="19" spans="1:32" ht="24" customHeight="1" thickTop="1" thickBot="1" x14ac:dyDescent="0.25">
      <c r="A19" s="394" t="s">
        <v>0</v>
      </c>
      <c r="B19" s="395"/>
      <c r="C19" s="395"/>
      <c r="D19" s="395"/>
      <c r="E19" s="395"/>
      <c r="F19" s="396"/>
      <c r="G19" s="217">
        <f>SUM(G12:G15)</f>
        <v>360</v>
      </c>
      <c r="H19" s="217"/>
      <c r="I19" s="217"/>
      <c r="J19" s="217"/>
      <c r="K19" s="217"/>
      <c r="L19" s="218">
        <f>SUM(L12:L18)</f>
        <v>19015</v>
      </c>
      <c r="M19" s="215"/>
    </row>
    <row r="20" spans="1:32" ht="15.75" thickTop="1" x14ac:dyDescent="0.2">
      <c r="F20"/>
      <c r="G20"/>
      <c r="H20"/>
      <c r="I20"/>
      <c r="J20"/>
      <c r="K20"/>
      <c r="L20" s="47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</sheetData>
  <mergeCells count="7">
    <mergeCell ref="A19:F19"/>
    <mergeCell ref="A1:B3"/>
    <mergeCell ref="C1:L1"/>
    <mergeCell ref="D5:E5"/>
    <mergeCell ref="B12:B13"/>
    <mergeCell ref="B14:B15"/>
    <mergeCell ref="A12:A18"/>
  </mergeCells>
  <printOptions horizontalCentered="1"/>
  <pageMargins left="0.70866141732283472" right="0.39370078740157483" top="0.31496062992125984" bottom="2.5099999999999998" header="0.31496062992125984" footer="0.27559055118110237"/>
  <pageSetup paperSize="5" scale="60" orientation="portrait" cellComments="asDisplayed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Normal="100" workbookViewId="0">
      <selection activeCell="E16" sqref="E16"/>
    </sheetView>
  </sheetViews>
  <sheetFormatPr baseColWidth="10" defaultColWidth="7.5703125" defaultRowHeight="15" x14ac:dyDescent="0.2"/>
  <cols>
    <col min="1" max="1" width="7.5703125" style="246"/>
    <col min="2" max="2" width="25.7109375" style="246" customWidth="1"/>
    <col min="3" max="3" width="12.85546875" style="246" bestFit="1" customWidth="1"/>
    <col min="4" max="4" width="28" style="246" customWidth="1"/>
    <col min="5" max="5" width="28.7109375" style="246" customWidth="1"/>
    <col min="6" max="6" width="10.5703125" style="246" customWidth="1"/>
    <col min="7" max="7" width="13.7109375" style="246" hidden="1" customWidth="1"/>
    <col min="8" max="8" width="15.28515625" style="246" hidden="1" customWidth="1"/>
    <col min="9" max="9" width="8.85546875" style="246" hidden="1" customWidth="1"/>
    <col min="10" max="10" width="12.42578125" style="246" hidden="1" customWidth="1"/>
    <col min="11" max="11" width="7.28515625" style="246" hidden="1" customWidth="1"/>
    <col min="12" max="12" width="12.42578125" style="245" customWidth="1"/>
    <col min="13" max="13" width="15.42578125" style="246" customWidth="1"/>
    <col min="14" max="16384" width="7.5703125" style="246"/>
  </cols>
  <sheetData>
    <row r="1" spans="1:13" ht="33.75" customHeight="1" x14ac:dyDescent="0.2">
      <c r="A1" s="402"/>
      <c r="B1" s="402"/>
      <c r="C1" s="403" t="s">
        <v>21</v>
      </c>
      <c r="D1" s="403"/>
      <c r="E1" s="403"/>
      <c r="F1" s="403"/>
      <c r="G1" s="403"/>
      <c r="H1" s="403"/>
      <c r="I1" s="403"/>
      <c r="J1" s="403"/>
      <c r="K1" s="403"/>
    </row>
    <row r="2" spans="1:13" ht="12.75" customHeight="1" x14ac:dyDescent="0.2">
      <c r="A2" s="402"/>
      <c r="B2" s="402"/>
      <c r="C2" s="247"/>
      <c r="D2" s="247"/>
      <c r="E2" s="247"/>
      <c r="H2" s="247"/>
    </row>
    <row r="3" spans="1:13" ht="20.25" customHeight="1" x14ac:dyDescent="0.2">
      <c r="A3" s="402"/>
      <c r="B3" s="402"/>
    </row>
    <row r="4" spans="1:13" ht="20.25" customHeight="1" x14ac:dyDescent="0.2">
      <c r="A4" s="244"/>
      <c r="B4" s="244"/>
    </row>
    <row r="5" spans="1:13" ht="12.75" customHeight="1" thickBot="1" x14ac:dyDescent="0.25">
      <c r="C5" s="247" t="s">
        <v>2</v>
      </c>
      <c r="D5" s="404" t="s">
        <v>222</v>
      </c>
      <c r="E5" s="404"/>
      <c r="H5" s="249">
        <v>2011</v>
      </c>
    </row>
    <row r="6" spans="1:13" s="250" customFormat="1" ht="12.75" customHeight="1" thickTop="1" x14ac:dyDescent="0.2">
      <c r="C6" s="247"/>
      <c r="D6" s="251"/>
      <c r="E6" s="251"/>
    </row>
    <row r="7" spans="1:13" ht="12.75" customHeight="1" thickBot="1" x14ac:dyDescent="0.25">
      <c r="C7" s="247" t="s">
        <v>22</v>
      </c>
      <c r="D7" s="248">
        <v>2012</v>
      </c>
      <c r="E7" s="251"/>
      <c r="G7" s="247"/>
      <c r="H7" s="251"/>
    </row>
    <row r="8" spans="1:13" ht="12.75" customHeight="1" thickTop="1" x14ac:dyDescent="0.2">
      <c r="E8" s="251"/>
      <c r="G8" s="247"/>
      <c r="H8" s="251"/>
    </row>
    <row r="9" spans="1:13" ht="12.75" customHeight="1" x14ac:dyDescent="0.2">
      <c r="L9" s="246"/>
    </row>
    <row r="10" spans="1:13" ht="12.75" customHeight="1" x14ac:dyDescent="0.2">
      <c r="A10" s="247"/>
      <c r="C10" s="403"/>
      <c r="D10" s="403"/>
      <c r="E10" s="403"/>
      <c r="F10" s="403"/>
      <c r="G10" s="403"/>
      <c r="H10" s="403"/>
      <c r="I10" s="403"/>
      <c r="J10" s="403"/>
      <c r="K10" s="403"/>
      <c r="L10" s="403"/>
      <c r="M10" s="403"/>
    </row>
    <row r="11" spans="1:13" ht="12.75" customHeight="1" thickBot="1" x14ac:dyDescent="0.25">
      <c r="A11" s="247"/>
      <c r="C11" s="247"/>
      <c r="D11" s="247"/>
      <c r="E11" s="247"/>
      <c r="H11" s="247"/>
    </row>
    <row r="12" spans="1:13" s="260" customFormat="1" ht="40.5" customHeight="1" thickTop="1" thickBot="1" x14ac:dyDescent="0.25">
      <c r="A12" s="252" t="s">
        <v>60</v>
      </c>
      <c r="B12" s="253" t="s">
        <v>47</v>
      </c>
      <c r="C12" s="254" t="s">
        <v>5</v>
      </c>
      <c r="D12" s="254" t="s">
        <v>64</v>
      </c>
      <c r="E12" s="254" t="s">
        <v>3</v>
      </c>
      <c r="F12" s="255" t="s">
        <v>132</v>
      </c>
      <c r="G12" s="256" t="s">
        <v>24</v>
      </c>
      <c r="H12" s="254" t="s">
        <v>25</v>
      </c>
      <c r="I12" s="254" t="s">
        <v>44</v>
      </c>
      <c r="J12" s="256" t="s">
        <v>63</v>
      </c>
      <c r="K12" s="257" t="s">
        <v>45</v>
      </c>
      <c r="L12" s="258" t="s">
        <v>61</v>
      </c>
      <c r="M12" s="259" t="s">
        <v>62</v>
      </c>
    </row>
    <row r="13" spans="1:13" ht="26.25" thickTop="1" x14ac:dyDescent="0.2">
      <c r="A13" s="405" t="s">
        <v>10</v>
      </c>
      <c r="B13" s="407" t="s">
        <v>349</v>
      </c>
      <c r="C13" s="291" t="s">
        <v>283</v>
      </c>
      <c r="D13" s="262" t="s">
        <v>350</v>
      </c>
      <c r="E13" s="263" t="s">
        <v>351</v>
      </c>
      <c r="F13" s="264" t="s">
        <v>27</v>
      </c>
      <c r="G13" s="265"/>
      <c r="H13" s="266"/>
      <c r="I13" s="265"/>
      <c r="J13" s="265"/>
      <c r="K13" s="267"/>
      <c r="L13" s="268">
        <v>1</v>
      </c>
      <c r="M13" s="269">
        <v>99000</v>
      </c>
    </row>
    <row r="14" spans="1:13" ht="25.5" x14ac:dyDescent="0.2">
      <c r="A14" s="406"/>
      <c r="B14" s="408"/>
      <c r="C14" s="261" t="s">
        <v>283</v>
      </c>
      <c r="D14" s="270" t="s">
        <v>352</v>
      </c>
      <c r="E14" s="263" t="s">
        <v>351</v>
      </c>
      <c r="F14" s="264" t="s">
        <v>27</v>
      </c>
      <c r="G14" s="271"/>
      <c r="H14" s="272"/>
      <c r="I14" s="271"/>
      <c r="J14" s="271"/>
      <c r="K14" s="273"/>
      <c r="L14" s="268">
        <v>1</v>
      </c>
      <c r="M14" s="269">
        <v>94500</v>
      </c>
    </row>
    <row r="15" spans="1:13" ht="25.5" x14ac:dyDescent="0.2">
      <c r="A15" s="406"/>
      <c r="B15" s="408"/>
      <c r="C15" s="261" t="s">
        <v>283</v>
      </c>
      <c r="D15" s="270" t="s">
        <v>353</v>
      </c>
      <c r="E15" s="263" t="s">
        <v>351</v>
      </c>
      <c r="F15" s="264" t="s">
        <v>27</v>
      </c>
      <c r="G15" s="271"/>
      <c r="H15" s="272"/>
      <c r="I15" s="271"/>
      <c r="J15" s="271"/>
      <c r="K15" s="273"/>
      <c r="L15" s="268">
        <v>1</v>
      </c>
      <c r="M15" s="269">
        <v>117000</v>
      </c>
    </row>
    <row r="16" spans="1:13" ht="25.5" x14ac:dyDescent="0.2">
      <c r="A16" s="406"/>
      <c r="B16" s="408"/>
      <c r="C16" s="261" t="s">
        <v>283</v>
      </c>
      <c r="D16" s="270" t="s">
        <v>354</v>
      </c>
      <c r="E16" s="263" t="s">
        <v>351</v>
      </c>
      <c r="F16" s="264" t="s">
        <v>27</v>
      </c>
      <c r="G16" s="271"/>
      <c r="H16" s="272"/>
      <c r="I16" s="271"/>
      <c r="J16" s="271"/>
      <c r="K16" s="273"/>
      <c r="L16" s="268">
        <v>1</v>
      </c>
      <c r="M16" s="269">
        <v>18900</v>
      </c>
    </row>
    <row r="17" spans="1:13" ht="25.5" x14ac:dyDescent="0.2">
      <c r="A17" s="406"/>
      <c r="B17" s="408"/>
      <c r="C17" s="261" t="s">
        <v>283</v>
      </c>
      <c r="D17" s="270" t="s">
        <v>355</v>
      </c>
      <c r="E17" s="263" t="s">
        <v>351</v>
      </c>
      <c r="F17" s="264" t="s">
        <v>27</v>
      </c>
      <c r="G17" s="271"/>
      <c r="H17" s="272"/>
      <c r="I17" s="271"/>
      <c r="J17" s="271"/>
      <c r="K17" s="273"/>
      <c r="L17" s="268">
        <v>1</v>
      </c>
      <c r="M17" s="269">
        <v>90000</v>
      </c>
    </row>
    <row r="18" spans="1:13" ht="36.75" customHeight="1" x14ac:dyDescent="0.2">
      <c r="A18" s="406"/>
      <c r="B18" s="408"/>
      <c r="C18" s="261" t="s">
        <v>283</v>
      </c>
      <c r="D18" s="270" t="s">
        <v>356</v>
      </c>
      <c r="E18" s="263" t="s">
        <v>351</v>
      </c>
      <c r="F18" s="264" t="s">
        <v>27</v>
      </c>
      <c r="G18" s="271"/>
      <c r="H18" s="272"/>
      <c r="I18" s="271"/>
      <c r="J18" s="271"/>
      <c r="K18" s="273"/>
      <c r="L18" s="268">
        <v>1</v>
      </c>
      <c r="M18" s="269">
        <v>99000</v>
      </c>
    </row>
    <row r="19" spans="1:13" ht="24.75" customHeight="1" x14ac:dyDescent="0.2">
      <c r="A19" s="406"/>
      <c r="B19" s="408"/>
      <c r="C19" s="261" t="s">
        <v>283</v>
      </c>
      <c r="D19" s="270" t="s">
        <v>357</v>
      </c>
      <c r="E19" s="263" t="s">
        <v>351</v>
      </c>
      <c r="F19" s="264" t="s">
        <v>27</v>
      </c>
      <c r="G19" s="271"/>
      <c r="H19" s="272"/>
      <c r="I19" s="271"/>
      <c r="J19" s="271"/>
      <c r="K19" s="273"/>
      <c r="L19" s="268">
        <v>1</v>
      </c>
      <c r="M19" s="269">
        <v>52200</v>
      </c>
    </row>
    <row r="20" spans="1:13" ht="24" customHeight="1" x14ac:dyDescent="0.2">
      <c r="A20" s="406"/>
      <c r="B20" s="408"/>
      <c r="C20" s="261" t="s">
        <v>283</v>
      </c>
      <c r="D20" s="270" t="s">
        <v>358</v>
      </c>
      <c r="E20" s="263" t="s">
        <v>351</v>
      </c>
      <c r="F20" s="264" t="s">
        <v>27</v>
      </c>
      <c r="G20" s="271"/>
      <c r="H20" s="272"/>
      <c r="I20" s="271"/>
      <c r="J20" s="271"/>
      <c r="K20" s="273"/>
      <c r="L20" s="268">
        <v>1</v>
      </c>
      <c r="M20" s="269">
        <v>72000</v>
      </c>
    </row>
    <row r="21" spans="1:13" ht="36.75" customHeight="1" x14ac:dyDescent="0.2">
      <c r="A21" s="406"/>
      <c r="B21" s="408"/>
      <c r="C21" s="261" t="s">
        <v>283</v>
      </c>
      <c r="D21" s="270" t="s">
        <v>359</v>
      </c>
      <c r="E21" s="263" t="s">
        <v>351</v>
      </c>
      <c r="F21" s="264" t="s">
        <v>27</v>
      </c>
      <c r="G21" s="271"/>
      <c r="H21" s="272"/>
      <c r="I21" s="271"/>
      <c r="J21" s="271"/>
      <c r="K21" s="273"/>
      <c r="L21" s="268">
        <v>1</v>
      </c>
      <c r="M21" s="269">
        <v>36000</v>
      </c>
    </row>
    <row r="22" spans="1:13" ht="27.75" customHeight="1" x14ac:dyDescent="0.2">
      <c r="A22" s="406"/>
      <c r="B22" s="408"/>
      <c r="C22" s="261" t="s">
        <v>283</v>
      </c>
      <c r="D22" s="270" t="s">
        <v>360</v>
      </c>
      <c r="E22" s="263" t="s">
        <v>351</v>
      </c>
      <c r="F22" s="264" t="s">
        <v>27</v>
      </c>
      <c r="G22" s="271"/>
      <c r="H22" s="272"/>
      <c r="I22" s="271"/>
      <c r="J22" s="271"/>
      <c r="K22" s="273"/>
      <c r="L22" s="268">
        <v>1</v>
      </c>
      <c r="M22" s="269">
        <v>56700</v>
      </c>
    </row>
    <row r="23" spans="1:13" ht="25.5" customHeight="1" x14ac:dyDescent="0.2">
      <c r="A23" s="406"/>
      <c r="B23" s="408"/>
      <c r="C23" s="261" t="s">
        <v>283</v>
      </c>
      <c r="D23" s="270" t="s">
        <v>361</v>
      </c>
      <c r="E23" s="263" t="s">
        <v>351</v>
      </c>
      <c r="F23" s="264" t="s">
        <v>27</v>
      </c>
      <c r="G23" s="271"/>
      <c r="H23" s="272"/>
      <c r="I23" s="271"/>
      <c r="J23" s="271"/>
      <c r="K23" s="273"/>
      <c r="L23" s="268">
        <v>1</v>
      </c>
      <c r="M23" s="269">
        <v>79200</v>
      </c>
    </row>
    <row r="24" spans="1:13" x14ac:dyDescent="0.2">
      <c r="A24" s="406"/>
      <c r="B24" s="408"/>
      <c r="C24" s="261" t="s">
        <v>283</v>
      </c>
      <c r="D24" s="270" t="s">
        <v>362</v>
      </c>
      <c r="E24" s="263" t="s">
        <v>351</v>
      </c>
      <c r="F24" s="264" t="s">
        <v>27</v>
      </c>
      <c r="G24" s="271"/>
      <c r="H24" s="272"/>
      <c r="I24" s="271"/>
      <c r="J24" s="271"/>
      <c r="K24" s="273"/>
      <c r="L24" s="268">
        <v>1</v>
      </c>
      <c r="M24" s="269">
        <v>15300</v>
      </c>
    </row>
    <row r="25" spans="1:13" ht="25.5" customHeight="1" x14ac:dyDescent="0.2">
      <c r="A25" s="406"/>
      <c r="B25" s="408"/>
      <c r="C25" s="261" t="s">
        <v>283</v>
      </c>
      <c r="D25" s="270" t="s">
        <v>363</v>
      </c>
      <c r="E25" s="263" t="s">
        <v>351</v>
      </c>
      <c r="F25" s="264" t="s">
        <v>27</v>
      </c>
      <c r="G25" s="271"/>
      <c r="H25" s="272"/>
      <c r="I25" s="271"/>
      <c r="J25" s="271"/>
      <c r="K25" s="273"/>
      <c r="L25" s="268">
        <v>1</v>
      </c>
      <c r="M25" s="269">
        <v>9000</v>
      </c>
    </row>
    <row r="26" spans="1:13" ht="24" customHeight="1" x14ac:dyDescent="0.2">
      <c r="A26" s="406"/>
      <c r="B26" s="408"/>
      <c r="C26" s="261" t="s">
        <v>283</v>
      </c>
      <c r="D26" s="270" t="s">
        <v>364</v>
      </c>
      <c r="E26" s="263" t="s">
        <v>351</v>
      </c>
      <c r="F26" s="264" t="s">
        <v>27</v>
      </c>
      <c r="G26" s="271"/>
      <c r="H26" s="272"/>
      <c r="I26" s="271"/>
      <c r="J26" s="271"/>
      <c r="K26" s="273"/>
      <c r="L26" s="268">
        <v>1</v>
      </c>
      <c r="M26" s="269">
        <v>72000</v>
      </c>
    </row>
    <row r="27" spans="1:13" ht="25.5" customHeight="1" x14ac:dyDescent="0.2">
      <c r="A27" s="406"/>
      <c r="B27" s="408"/>
      <c r="C27" s="261" t="s">
        <v>283</v>
      </c>
      <c r="D27" s="270" t="s">
        <v>365</v>
      </c>
      <c r="E27" s="263" t="s">
        <v>351</v>
      </c>
      <c r="F27" s="264" t="s">
        <v>27</v>
      </c>
      <c r="G27" s="271"/>
      <c r="H27" s="272"/>
      <c r="I27" s="271"/>
      <c r="J27" s="271"/>
      <c r="K27" s="273"/>
      <c r="L27" s="268">
        <v>1</v>
      </c>
      <c r="M27" s="269">
        <v>18000</v>
      </c>
    </row>
    <row r="28" spans="1:13" ht="33.75" x14ac:dyDescent="0.2">
      <c r="A28" s="406"/>
      <c r="B28" s="408"/>
      <c r="C28" s="261" t="s">
        <v>283</v>
      </c>
      <c r="D28" s="274" t="s">
        <v>366</v>
      </c>
      <c r="E28" s="263" t="s">
        <v>351</v>
      </c>
      <c r="F28" s="264" t="s">
        <v>27</v>
      </c>
      <c r="G28" s="271"/>
      <c r="H28" s="272"/>
      <c r="I28" s="271"/>
      <c r="J28" s="271"/>
      <c r="K28" s="273"/>
      <c r="L28" s="268">
        <v>1</v>
      </c>
      <c r="M28" s="269">
        <v>83000</v>
      </c>
    </row>
    <row r="29" spans="1:13" ht="22.5" x14ac:dyDescent="0.2">
      <c r="A29" s="406"/>
      <c r="B29" s="408"/>
      <c r="C29" s="261" t="s">
        <v>283</v>
      </c>
      <c r="D29" s="274" t="s">
        <v>367</v>
      </c>
      <c r="E29" s="263" t="s">
        <v>351</v>
      </c>
      <c r="F29" s="264" t="s">
        <v>27</v>
      </c>
      <c r="G29" s="271"/>
      <c r="H29" s="272"/>
      <c r="I29" s="271"/>
      <c r="J29" s="271"/>
      <c r="K29" s="273"/>
      <c r="L29" s="268">
        <v>1</v>
      </c>
      <c r="M29" s="269">
        <v>47000</v>
      </c>
    </row>
    <row r="30" spans="1:13" ht="33.75" x14ac:dyDescent="0.2">
      <c r="A30" s="406"/>
      <c r="B30" s="408"/>
      <c r="C30" s="261" t="s">
        <v>283</v>
      </c>
      <c r="D30" s="274" t="s">
        <v>368</v>
      </c>
      <c r="E30" s="263" t="s">
        <v>351</v>
      </c>
      <c r="F30" s="264" t="s">
        <v>27</v>
      </c>
      <c r="G30" s="271"/>
      <c r="H30" s="272"/>
      <c r="I30" s="271"/>
      <c r="J30" s="271"/>
      <c r="K30" s="273"/>
      <c r="L30" s="268">
        <v>1</v>
      </c>
      <c r="M30" s="269">
        <v>114400</v>
      </c>
    </row>
    <row r="31" spans="1:13" ht="22.5" x14ac:dyDescent="0.2">
      <c r="A31" s="406"/>
      <c r="B31" s="408"/>
      <c r="C31" s="261" t="s">
        <v>283</v>
      </c>
      <c r="D31" s="274" t="s">
        <v>369</v>
      </c>
      <c r="E31" s="263" t="s">
        <v>351</v>
      </c>
      <c r="F31" s="264" t="s">
        <v>27</v>
      </c>
      <c r="G31" s="271"/>
      <c r="H31" s="272"/>
      <c r="I31" s="271"/>
      <c r="J31" s="271"/>
      <c r="K31" s="273"/>
      <c r="L31" s="268">
        <v>1</v>
      </c>
      <c r="M31" s="269">
        <v>73600</v>
      </c>
    </row>
    <row r="32" spans="1:13" x14ac:dyDescent="0.2">
      <c r="A32" s="406"/>
      <c r="B32" s="408"/>
      <c r="C32" s="261" t="s">
        <v>283</v>
      </c>
      <c r="D32" s="274" t="s">
        <v>370</v>
      </c>
      <c r="E32" s="263" t="s">
        <v>351</v>
      </c>
      <c r="F32" s="264" t="s">
        <v>27</v>
      </c>
      <c r="G32" s="271"/>
      <c r="H32" s="272"/>
      <c r="I32" s="271"/>
      <c r="J32" s="271"/>
      <c r="K32" s="273"/>
      <c r="L32" s="268">
        <v>1</v>
      </c>
      <c r="M32" s="269">
        <v>34000</v>
      </c>
    </row>
    <row r="33" spans="1:13" x14ac:dyDescent="0.2">
      <c r="A33" s="406"/>
      <c r="B33" s="408"/>
      <c r="C33" s="261" t="s">
        <v>283</v>
      </c>
      <c r="D33" s="274" t="s">
        <v>371</v>
      </c>
      <c r="E33" s="263" t="s">
        <v>351</v>
      </c>
      <c r="F33" s="264" t="s">
        <v>27</v>
      </c>
      <c r="G33" s="271"/>
      <c r="H33" s="272"/>
      <c r="I33" s="271"/>
      <c r="J33" s="271"/>
      <c r="K33" s="273"/>
      <c r="L33" s="268">
        <v>1</v>
      </c>
      <c r="M33" s="269">
        <v>100000</v>
      </c>
    </row>
    <row r="34" spans="1:13" ht="22.5" x14ac:dyDescent="0.2">
      <c r="A34" s="406"/>
      <c r="B34" s="408"/>
      <c r="C34" s="261" t="s">
        <v>283</v>
      </c>
      <c r="D34" s="274" t="s">
        <v>372</v>
      </c>
      <c r="E34" s="263" t="s">
        <v>351</v>
      </c>
      <c r="F34" s="264" t="s">
        <v>27</v>
      </c>
      <c r="G34" s="271"/>
      <c r="H34" s="272"/>
      <c r="I34" s="271"/>
      <c r="J34" s="271"/>
      <c r="K34" s="273"/>
      <c r="L34" s="268">
        <v>1</v>
      </c>
      <c r="M34" s="269">
        <v>225000</v>
      </c>
    </row>
    <row r="35" spans="1:13" ht="22.5" x14ac:dyDescent="0.2">
      <c r="A35" s="406"/>
      <c r="B35" s="408"/>
      <c r="C35" s="261" t="s">
        <v>283</v>
      </c>
      <c r="D35" s="274" t="s">
        <v>373</v>
      </c>
      <c r="E35" s="263" t="s">
        <v>351</v>
      </c>
      <c r="F35" s="264" t="s">
        <v>27</v>
      </c>
      <c r="G35" s="271"/>
      <c r="H35" s="272"/>
      <c r="I35" s="271"/>
      <c r="J35" s="271"/>
      <c r="K35" s="273"/>
      <c r="L35" s="268">
        <v>1</v>
      </c>
      <c r="M35" s="269">
        <v>210000</v>
      </c>
    </row>
    <row r="36" spans="1:13" ht="22.5" x14ac:dyDescent="0.2">
      <c r="A36" s="406"/>
      <c r="B36" s="408"/>
      <c r="C36" s="261" t="s">
        <v>283</v>
      </c>
      <c r="D36" s="274" t="s">
        <v>374</v>
      </c>
      <c r="E36" s="263" t="s">
        <v>351</v>
      </c>
      <c r="F36" s="264" t="s">
        <v>27</v>
      </c>
      <c r="G36" s="271"/>
      <c r="H36" s="272"/>
      <c r="I36" s="271"/>
      <c r="J36" s="271"/>
      <c r="K36" s="273"/>
      <c r="L36" s="268">
        <v>1</v>
      </c>
      <c r="M36" s="269">
        <v>96000</v>
      </c>
    </row>
    <row r="37" spans="1:13" ht="22.5" x14ac:dyDescent="0.2">
      <c r="A37" s="406"/>
      <c r="B37" s="408"/>
      <c r="C37" s="261" t="s">
        <v>283</v>
      </c>
      <c r="D37" s="274" t="s">
        <v>375</v>
      </c>
      <c r="E37" s="263" t="s">
        <v>351</v>
      </c>
      <c r="F37" s="264" t="s">
        <v>27</v>
      </c>
      <c r="G37" s="271"/>
      <c r="H37" s="272"/>
      <c r="I37" s="271"/>
      <c r="J37" s="271"/>
      <c r="K37" s="273"/>
      <c r="L37" s="268">
        <v>1</v>
      </c>
      <c r="M37" s="269">
        <v>104000</v>
      </c>
    </row>
    <row r="38" spans="1:13" ht="22.5" x14ac:dyDescent="0.2">
      <c r="A38" s="406"/>
      <c r="B38" s="408"/>
      <c r="C38" s="261" t="s">
        <v>283</v>
      </c>
      <c r="D38" s="274" t="s">
        <v>376</v>
      </c>
      <c r="E38" s="263" t="s">
        <v>351</v>
      </c>
      <c r="F38" s="264" t="s">
        <v>27</v>
      </c>
      <c r="G38" s="271"/>
      <c r="H38" s="272"/>
      <c r="I38" s="271"/>
      <c r="J38" s="271"/>
      <c r="K38" s="273"/>
      <c r="L38" s="268">
        <v>1</v>
      </c>
      <c r="M38" s="269">
        <v>52000</v>
      </c>
    </row>
    <row r="39" spans="1:13" ht="22.5" x14ac:dyDescent="0.2">
      <c r="A39" s="406"/>
      <c r="B39" s="408"/>
      <c r="C39" s="261" t="s">
        <v>283</v>
      </c>
      <c r="D39" s="274" t="s">
        <v>377</v>
      </c>
      <c r="E39" s="263" t="s">
        <v>351</v>
      </c>
      <c r="F39" s="264" t="s">
        <v>27</v>
      </c>
      <c r="G39" s="271"/>
      <c r="H39" s="272"/>
      <c r="I39" s="271"/>
      <c r="J39" s="271"/>
      <c r="K39" s="273"/>
      <c r="L39" s="268">
        <v>1</v>
      </c>
      <c r="M39" s="269">
        <v>74000</v>
      </c>
    </row>
    <row r="40" spans="1:13" ht="22.5" x14ac:dyDescent="0.2">
      <c r="A40" s="406"/>
      <c r="B40" s="408"/>
      <c r="C40" s="261" t="s">
        <v>283</v>
      </c>
      <c r="D40" s="274" t="s">
        <v>378</v>
      </c>
      <c r="E40" s="263" t="s">
        <v>351</v>
      </c>
      <c r="F40" s="264" t="s">
        <v>27</v>
      </c>
      <c r="G40" s="271"/>
      <c r="H40" s="272"/>
      <c r="I40" s="271"/>
      <c r="J40" s="271"/>
      <c r="K40" s="273"/>
      <c r="L40" s="268">
        <v>1</v>
      </c>
      <c r="M40" s="269">
        <v>47000</v>
      </c>
    </row>
    <row r="41" spans="1:13" ht="22.5" x14ac:dyDescent="0.2">
      <c r="A41" s="406"/>
      <c r="B41" s="408"/>
      <c r="C41" s="275" t="s">
        <v>379</v>
      </c>
      <c r="D41" s="276" t="s">
        <v>380</v>
      </c>
      <c r="E41" s="263" t="s">
        <v>351</v>
      </c>
      <c r="F41" s="264" t="s">
        <v>27</v>
      </c>
      <c r="G41" s="271"/>
      <c r="H41" s="272"/>
      <c r="I41" s="271"/>
      <c r="J41" s="271"/>
      <c r="K41" s="273"/>
      <c r="L41" s="268">
        <v>1</v>
      </c>
      <c r="M41" s="269">
        <v>335000</v>
      </c>
    </row>
    <row r="42" spans="1:13" ht="22.5" x14ac:dyDescent="0.2">
      <c r="A42" s="406"/>
      <c r="B42" s="408"/>
      <c r="C42" s="275" t="s">
        <v>379</v>
      </c>
      <c r="D42" s="276" t="s">
        <v>381</v>
      </c>
      <c r="E42" s="263" t="s">
        <v>351</v>
      </c>
      <c r="F42" s="264" t="s">
        <v>27</v>
      </c>
      <c r="G42" s="271"/>
      <c r="H42" s="272"/>
      <c r="I42" s="271"/>
      <c r="J42" s="271"/>
      <c r="K42" s="273"/>
      <c r="L42" s="268">
        <v>1</v>
      </c>
      <c r="M42" s="269">
        <v>335000</v>
      </c>
    </row>
    <row r="43" spans="1:13" ht="36.75" customHeight="1" x14ac:dyDescent="0.2">
      <c r="A43" s="406"/>
      <c r="B43" s="408"/>
      <c r="C43" s="275" t="s">
        <v>379</v>
      </c>
      <c r="D43" s="276" t="s">
        <v>382</v>
      </c>
      <c r="E43" s="277" t="s">
        <v>383</v>
      </c>
      <c r="F43" s="264" t="s">
        <v>27</v>
      </c>
      <c r="G43" s="271"/>
      <c r="H43" s="272"/>
      <c r="I43" s="271">
        <f>G43-H43</f>
        <v>0</v>
      </c>
      <c r="J43" s="271">
        <v>1</v>
      </c>
      <c r="K43" s="273">
        <f>H43+J43</f>
        <v>1</v>
      </c>
      <c r="L43" s="268">
        <v>1</v>
      </c>
      <c r="M43" s="269">
        <v>335000</v>
      </c>
    </row>
    <row r="44" spans="1:13" ht="33.75" x14ac:dyDescent="0.2">
      <c r="A44" s="406"/>
      <c r="B44" s="408"/>
      <c r="C44" s="261" t="s">
        <v>379</v>
      </c>
      <c r="D44" s="263" t="s">
        <v>384</v>
      </c>
      <c r="E44" s="263" t="s">
        <v>383</v>
      </c>
      <c r="F44" s="278" t="s">
        <v>27</v>
      </c>
      <c r="G44" s="279">
        <v>3</v>
      </c>
      <c r="H44" s="279">
        <v>3</v>
      </c>
      <c r="I44" s="279">
        <f t="shared" ref="I44:I49" si="0">G44-H44</f>
        <v>0</v>
      </c>
      <c r="J44" s="280"/>
      <c r="K44" s="281">
        <f t="shared" ref="K44:K49" si="1">H44+J44</f>
        <v>3</v>
      </c>
      <c r="L44" s="282">
        <v>2</v>
      </c>
      <c r="M44" s="269">
        <v>670000</v>
      </c>
    </row>
    <row r="45" spans="1:13" ht="36.75" customHeight="1" x14ac:dyDescent="0.2">
      <c r="A45" s="406"/>
      <c r="B45" s="408"/>
      <c r="C45" s="261" t="s">
        <v>379</v>
      </c>
      <c r="D45" s="263" t="s">
        <v>385</v>
      </c>
      <c r="E45" s="263" t="s">
        <v>383</v>
      </c>
      <c r="F45" s="278" t="s">
        <v>27</v>
      </c>
      <c r="G45" s="279"/>
      <c r="H45" s="283"/>
      <c r="I45" s="279">
        <f t="shared" si="0"/>
        <v>0</v>
      </c>
      <c r="J45" s="279">
        <v>1</v>
      </c>
      <c r="K45" s="281">
        <f t="shared" si="1"/>
        <v>1</v>
      </c>
      <c r="L45" s="284">
        <v>2</v>
      </c>
      <c r="M45" s="269">
        <v>670000</v>
      </c>
    </row>
    <row r="46" spans="1:13" ht="33.75" x14ac:dyDescent="0.2">
      <c r="A46" s="406"/>
      <c r="B46" s="408"/>
      <c r="C46" s="261" t="s">
        <v>379</v>
      </c>
      <c r="D46" s="263" t="s">
        <v>386</v>
      </c>
      <c r="E46" s="263" t="s">
        <v>383</v>
      </c>
      <c r="F46" s="278" t="s">
        <v>27</v>
      </c>
      <c r="G46" s="279">
        <v>3</v>
      </c>
      <c r="H46" s="279">
        <v>3</v>
      </c>
      <c r="I46" s="279">
        <f t="shared" si="0"/>
        <v>0</v>
      </c>
      <c r="J46" s="280"/>
      <c r="K46" s="281">
        <f t="shared" si="1"/>
        <v>3</v>
      </c>
      <c r="L46" s="282">
        <v>1</v>
      </c>
      <c r="M46" s="269">
        <v>335000</v>
      </c>
    </row>
    <row r="47" spans="1:13" ht="36.75" customHeight="1" x14ac:dyDescent="0.2">
      <c r="A47" s="406"/>
      <c r="B47" s="408"/>
      <c r="C47" s="261" t="s">
        <v>379</v>
      </c>
      <c r="D47" s="263" t="s">
        <v>387</v>
      </c>
      <c r="E47" s="263" t="s">
        <v>383</v>
      </c>
      <c r="F47" s="278" t="s">
        <v>27</v>
      </c>
      <c r="G47" s="279"/>
      <c r="H47" s="283"/>
      <c r="I47" s="279">
        <f t="shared" si="0"/>
        <v>0</v>
      </c>
      <c r="J47" s="279">
        <v>1</v>
      </c>
      <c r="K47" s="281">
        <f t="shared" si="1"/>
        <v>1</v>
      </c>
      <c r="L47" s="284">
        <v>1</v>
      </c>
      <c r="M47" s="269">
        <v>335000</v>
      </c>
    </row>
    <row r="48" spans="1:13" ht="33.75" x14ac:dyDescent="0.2">
      <c r="A48" s="406"/>
      <c r="B48" s="408"/>
      <c r="C48" s="261" t="s">
        <v>379</v>
      </c>
      <c r="D48" s="263" t="s">
        <v>388</v>
      </c>
      <c r="E48" s="263" t="s">
        <v>383</v>
      </c>
      <c r="F48" s="278" t="s">
        <v>27</v>
      </c>
      <c r="G48" s="279">
        <v>3</v>
      </c>
      <c r="H48" s="279">
        <v>3</v>
      </c>
      <c r="I48" s="279">
        <f t="shared" si="0"/>
        <v>0</v>
      </c>
      <c r="J48" s="280"/>
      <c r="K48" s="281">
        <f t="shared" si="1"/>
        <v>3</v>
      </c>
      <c r="L48" s="282">
        <v>1</v>
      </c>
      <c r="M48" s="269">
        <v>335000</v>
      </c>
    </row>
    <row r="49" spans="1:32" ht="33.75" x14ac:dyDescent="0.2">
      <c r="A49" s="406"/>
      <c r="B49" s="408"/>
      <c r="C49" s="285" t="s">
        <v>379</v>
      </c>
      <c r="D49" s="263" t="s">
        <v>389</v>
      </c>
      <c r="E49" s="263" t="s">
        <v>383</v>
      </c>
      <c r="F49" s="278" t="s">
        <v>27</v>
      </c>
      <c r="G49" s="279">
        <v>3</v>
      </c>
      <c r="H49" s="279">
        <v>3</v>
      </c>
      <c r="I49" s="279">
        <f t="shared" si="0"/>
        <v>0</v>
      </c>
      <c r="J49" s="280"/>
      <c r="K49" s="281">
        <f t="shared" si="1"/>
        <v>3</v>
      </c>
      <c r="L49" s="282">
        <v>1</v>
      </c>
      <c r="M49" s="269">
        <v>335000</v>
      </c>
    </row>
    <row r="50" spans="1:32" ht="15.75" thickBot="1" x14ac:dyDescent="0.25">
      <c r="A50" s="406"/>
      <c r="B50" s="408"/>
      <c r="C50" s="285" t="s">
        <v>379</v>
      </c>
      <c r="D50" s="263" t="s">
        <v>390</v>
      </c>
      <c r="E50" s="263" t="s">
        <v>351</v>
      </c>
      <c r="F50" s="278" t="s">
        <v>27</v>
      </c>
      <c r="G50" s="279"/>
      <c r="H50" s="279"/>
      <c r="I50" s="279"/>
      <c r="J50" s="280"/>
      <c r="K50" s="281"/>
      <c r="L50" s="282">
        <v>1</v>
      </c>
      <c r="M50" s="286">
        <v>275000</v>
      </c>
    </row>
    <row r="51" spans="1:32" ht="24.75" customHeight="1" thickTop="1" thickBot="1" x14ac:dyDescent="0.25">
      <c r="A51" s="400" t="s">
        <v>0</v>
      </c>
      <c r="B51" s="401"/>
      <c r="C51" s="401"/>
      <c r="D51" s="401"/>
      <c r="E51" s="401"/>
      <c r="F51" s="401"/>
      <c r="G51" s="287" t="e">
        <f>SUM(#REF!)</f>
        <v>#REF!</v>
      </c>
      <c r="H51" s="287"/>
      <c r="I51" s="287"/>
      <c r="J51" s="287"/>
      <c r="K51" s="287"/>
      <c r="L51" s="288">
        <f>SUM(L13:L50)</f>
        <v>40</v>
      </c>
      <c r="M51" s="289">
        <f>SUM(M13:M50)</f>
        <v>6148800</v>
      </c>
    </row>
    <row r="52" spans="1:32" ht="15.75" thickTop="1" x14ac:dyDescent="0.2">
      <c r="F52" s="250"/>
      <c r="G52" s="250"/>
      <c r="H52" s="250"/>
      <c r="I52" s="250"/>
      <c r="J52" s="250"/>
      <c r="K52" s="250"/>
      <c r="L52" s="290"/>
      <c r="M52" s="250"/>
      <c r="N52" s="250"/>
      <c r="O52" s="250"/>
      <c r="P52" s="250"/>
      <c r="Q52" s="250"/>
      <c r="R52" s="250"/>
      <c r="S52" s="250"/>
      <c r="T52" s="250"/>
      <c r="U52" s="250"/>
      <c r="V52" s="250"/>
      <c r="W52" s="250"/>
      <c r="X52" s="250"/>
      <c r="Y52" s="250"/>
      <c r="Z52" s="250"/>
      <c r="AA52" s="250"/>
      <c r="AB52" s="250"/>
      <c r="AC52" s="250"/>
      <c r="AD52" s="250"/>
      <c r="AE52" s="250"/>
      <c r="AF52" s="250"/>
    </row>
  </sheetData>
  <mergeCells count="7">
    <mergeCell ref="A51:F51"/>
    <mergeCell ref="A1:B3"/>
    <mergeCell ref="C1:K1"/>
    <mergeCell ref="D5:E5"/>
    <mergeCell ref="C10:M10"/>
    <mergeCell ref="A13:A50"/>
    <mergeCell ref="B13:B50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3</vt:i4>
      </vt:variant>
    </vt:vector>
  </HeadingPairs>
  <TitlesOfParts>
    <vt:vector size="16" baseType="lpstr">
      <vt:lpstr>CONSOLIDADO</vt:lpstr>
      <vt:lpstr>MANTENIMIENTO Y REPARACIÓN ok</vt:lpstr>
      <vt:lpstr>SERVICIOS PERSONALES ok</vt:lpstr>
      <vt:lpstr>SERVICIOS ÁEREOS ok</vt:lpstr>
      <vt:lpstr>EQUIPOS TERM. COMUNICACIÓN ok</vt:lpstr>
      <vt:lpstr>HARDWARE,SOFT Y ACCESORIOS ok</vt:lpstr>
      <vt:lpstr>MUEBLES DE OFICINA ok</vt:lpstr>
      <vt:lpstr>SERVICIOS DE APOYO LOGISTICO</vt:lpstr>
      <vt:lpstr>PUBLICACIONES</vt:lpstr>
      <vt:lpstr>SUMINISTROS DE OFICINA</vt:lpstr>
      <vt:lpstr>APARATOS Y ACCESORIOS OFICINA</vt:lpstr>
      <vt:lpstr>ELEMENTOS INSTITUCIONALES</vt:lpstr>
      <vt:lpstr>LIBROS MAPAS, OTRAS PUBLICACION</vt:lpstr>
      <vt:lpstr>'ELEMENTOS INSTITUCIONALES'!Títulos_a_imprimir</vt:lpstr>
      <vt:lpstr>'SERVICIOS PERSONALES ok'!Títulos_a_imprimir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2012-01-17T14:42:28Z</cp:lastPrinted>
  <dcterms:created xsi:type="dcterms:W3CDTF">2006-02-23T15:23:00Z</dcterms:created>
  <dcterms:modified xsi:type="dcterms:W3CDTF">2012-08-06T13:16:24Z</dcterms:modified>
</cp:coreProperties>
</file>