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2120" windowHeight="8700" tabRatio="596" firstSheet="9" activeTab="9"/>
  </bookViews>
  <sheets>
    <sheet name="CONSOLIDADO" sheetId="2" r:id="rId1"/>
    <sheet name="SERVICIOS PERSONALES" sheetId="20" r:id="rId2"/>
    <sheet name="SERVICIOS ÁEREOS" sheetId="7" r:id="rId3"/>
    <sheet name="SERVICIOS GENERALES-CONSERJERIA" sheetId="21" r:id="rId4"/>
    <sheet name="SERVICIOS DE APOYO LOGÍSTICO" sheetId="28" r:id="rId5"/>
    <sheet name="ESTUDIOS SOCIALES Y HUMANIDADES" sheetId="25" r:id="rId6"/>
    <sheet name="ROPA EQUIPO INDIVID E INSIGNIAS" sheetId="24" r:id="rId7"/>
    <sheet name="EQUIPO DEPORTIVO Y RECREACIÓN" sheetId="23" r:id="rId8"/>
    <sheet name="HARDWARE,SOFTWARE Y ACCESORIOS" sheetId="8" r:id="rId9"/>
    <sheet name="SUMINISTROS DE OFICINA" sheetId="5" r:id="rId10"/>
    <sheet name="APARATOS Y ACCESORIOS OFICINA" sheetId="12" r:id="rId11"/>
    <sheet name="ELEMENTOS INSTITUCIONALES" sheetId="19" r:id="rId12"/>
    <sheet name="Hoja1" sheetId="29" r:id="rId13"/>
  </sheets>
  <definedNames>
    <definedName name="_xlnm._FilterDatabase" localSheetId="10" hidden="1">'APARATOS Y ACCESORIOS OFICINA'!$C$12:$M$18</definedName>
    <definedName name="_xlnm._FilterDatabase" localSheetId="4" hidden="1">'SERVICIOS DE APOYO LOGÍSTICO'!#REF!</definedName>
    <definedName name="_xlnm.Print_Titles" localSheetId="11">'ELEMENTOS INSTITUCIONALES'!$1:$11</definedName>
    <definedName name="_xlnm.Print_Titles" localSheetId="1">'SERVICIOS PERSONALES'!$1:$6</definedName>
    <definedName name="_xlnm.Print_Titles" localSheetId="9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J27" i="24" l="1"/>
  <c r="J26" i="24"/>
  <c r="I16" i="24"/>
  <c r="I29" i="24"/>
  <c r="I17" i="24"/>
  <c r="I18" i="24"/>
  <c r="I19" i="24"/>
  <c r="I20" i="24"/>
  <c r="I21" i="24"/>
  <c r="I22" i="24"/>
  <c r="I23" i="24"/>
  <c r="I28" i="24"/>
  <c r="J9" i="24"/>
  <c r="J29" i="24"/>
  <c r="J10" i="24"/>
  <c r="J11" i="24"/>
  <c r="J12" i="24"/>
  <c r="J13" i="24"/>
  <c r="J14" i="24"/>
  <c r="J15" i="24"/>
  <c r="J8" i="24"/>
  <c r="I12" i="19"/>
  <c r="M12" i="19"/>
  <c r="I13" i="19"/>
  <c r="M13" i="19"/>
  <c r="G21" i="19"/>
  <c r="L21" i="19"/>
  <c r="I13" i="12"/>
  <c r="K13" i="12"/>
  <c r="I15" i="12"/>
  <c r="K15" i="12"/>
  <c r="I16" i="12"/>
  <c r="K16" i="12"/>
  <c r="I17" i="12"/>
  <c r="K17" i="12"/>
  <c r="G18" i="12"/>
  <c r="L18" i="12"/>
  <c r="I14" i="5"/>
  <c r="K14" i="5"/>
  <c r="I15" i="5"/>
  <c r="I16" i="5"/>
  <c r="K16" i="5"/>
  <c r="I19" i="5"/>
  <c r="K19" i="5"/>
  <c r="I20" i="5"/>
  <c r="K20" i="5"/>
  <c r="I21" i="5"/>
  <c r="K21" i="5"/>
  <c r="I22" i="5"/>
  <c r="K22" i="5"/>
  <c r="I23" i="5"/>
  <c r="K23" i="5"/>
  <c r="I25" i="5"/>
  <c r="K25" i="5"/>
  <c r="I26" i="5"/>
  <c r="K26" i="5"/>
  <c r="I27" i="5"/>
  <c r="K27" i="5"/>
  <c r="I28" i="5"/>
  <c r="K28" i="5"/>
  <c r="I29" i="5"/>
  <c r="K29" i="5"/>
  <c r="I30" i="5"/>
  <c r="K30" i="5"/>
  <c r="I31" i="5"/>
  <c r="K31" i="5"/>
  <c r="I33" i="5"/>
  <c r="K33" i="5"/>
  <c r="I34" i="5"/>
  <c r="K34" i="5"/>
  <c r="I35" i="5"/>
  <c r="K35" i="5"/>
  <c r="I38" i="5"/>
  <c r="I39" i="5"/>
  <c r="I40" i="5"/>
  <c r="K40" i="5"/>
  <c r="I41" i="5"/>
  <c r="K41" i="5"/>
  <c r="I42" i="5"/>
  <c r="K42" i="5"/>
  <c r="I43" i="5"/>
  <c r="K43" i="5"/>
  <c r="I44" i="5"/>
  <c r="K44" i="5"/>
  <c r="I46" i="5"/>
  <c r="K46" i="5"/>
  <c r="I49" i="5"/>
  <c r="K49" i="5"/>
  <c r="I51" i="5"/>
  <c r="K51" i="5"/>
  <c r="I52" i="5"/>
  <c r="K52" i="5"/>
  <c r="I53" i="5"/>
  <c r="K53" i="5"/>
  <c r="I54" i="5"/>
  <c r="K54" i="5"/>
  <c r="I55" i="5"/>
  <c r="K55" i="5"/>
  <c r="G56" i="5"/>
  <c r="L56" i="5"/>
  <c r="H10" i="8"/>
  <c r="I10" i="8"/>
  <c r="J10" i="8"/>
  <c r="I11" i="23"/>
  <c r="J11" i="23"/>
  <c r="I12" i="23"/>
  <c r="J12" i="23"/>
  <c r="I13" i="23"/>
  <c r="J13" i="23"/>
  <c r="I14" i="23"/>
  <c r="J14" i="23"/>
  <c r="G15" i="23"/>
  <c r="H15" i="23"/>
  <c r="I15" i="23"/>
  <c r="J16" i="24"/>
  <c r="J17" i="24"/>
  <c r="J18" i="24"/>
  <c r="J19" i="24"/>
  <c r="J20" i="24"/>
  <c r="J21" i="24"/>
  <c r="J22" i="24"/>
  <c r="J23" i="24"/>
  <c r="J28" i="24"/>
  <c r="G29" i="24"/>
  <c r="H29" i="24"/>
  <c r="J11" i="25"/>
  <c r="G12" i="25"/>
  <c r="H12" i="25"/>
  <c r="I12" i="25"/>
  <c r="J12" i="25"/>
  <c r="H11" i="21"/>
  <c r="I11" i="21"/>
  <c r="I9" i="7"/>
  <c r="H10" i="7"/>
  <c r="I10" i="7"/>
  <c r="I15" i="20"/>
  <c r="J15" i="20"/>
  <c r="H12" i="2"/>
  <c r="J15" i="23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5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Agalvis</author>
  </authors>
  <commentList>
    <comment ref="E9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9" authorId="0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</text>
    </comment>
  </commentList>
</comments>
</file>

<file path=xl/sharedStrings.xml><?xml version="1.0" encoding="utf-8"?>
<sst xmlns="http://schemas.openxmlformats.org/spreadsheetml/2006/main" count="640" uniqueCount="375">
  <si>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</si>
  <si>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</si>
  <si>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</si>
  <si>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</si>
  <si>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</si>
  <si>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</si>
  <si>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</si>
  <si>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</si>
  <si>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</si>
  <si>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</si>
  <si>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</si>
  <si>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</si>
  <si>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</si>
  <si>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</si>
  <si>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</si>
  <si>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</si>
  <si>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RUBRO</t>
  </si>
  <si>
    <t>INVERSIÓN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</si>
  <si>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</si>
  <si>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</si>
  <si>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</si>
  <si>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</si>
  <si>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</si>
  <si>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</si>
  <si>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</si>
  <si>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</si>
  <si>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GANCHOS CLIPS MARIPOSA</t>
  </si>
  <si>
    <t>GANCHOS PARA COSEDORA 26/6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</si>
  <si>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</si>
  <si>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</si>
  <si>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</si>
  <si>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</si>
  <si>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</si>
  <si>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</si>
  <si>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</si>
  <si>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</si>
  <si>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TAJALAPIZ METALICO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</si>
  <si>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</si>
  <si>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</si>
  <si>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</si>
  <si>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</si>
  <si>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</si>
  <si>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</si>
  <si>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2.39.3</t>
  </si>
  <si>
    <t>SERVICIO ÁEREO PARA PASAJEROS</t>
  </si>
  <si>
    <t>Comprende aquellos servicios aéreos para pasajeros nacionales e internacionales (Tiquetes)</t>
  </si>
  <si>
    <t>1.36.1.2</t>
  </si>
  <si>
    <t>EQUIPOS TERMINALES DE COMUNICACIONES FIJAS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</si>
  <si>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</si>
  <si>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</si>
  <si>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</si>
  <si>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</si>
  <si>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</si>
  <si>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</si>
  <si>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</si>
  <si>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</si>
  <si>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</si>
  <si>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1.52.1.17.3</t>
  </si>
  <si>
    <t>Boligrafo desechable tinta varios colores, en plastico, presentacion por 1 und, con tapa.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</si>
  <si>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</si>
  <si>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</si>
  <si>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</si>
  <si>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</si>
  <si>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</si>
  <si>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</si>
  <si>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</si>
  <si>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</si>
  <si>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</si>
  <si>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</si>
  <si>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</si>
  <si>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</si>
  <si>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</si>
  <si>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</si>
  <si>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</si>
  <si>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</si>
  <si>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</si>
  <si>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</si>
  <si>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</si>
  <si>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</si>
  <si>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</si>
  <si>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</si>
  <si>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</si>
  <si>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</si>
  <si>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</si>
  <si>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</si>
  <si>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</si>
  <si>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</si>
  <si>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</si>
  <si>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</si>
  <si>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</si>
  <si>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</si>
  <si>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</si>
  <si>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</si>
  <si>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</si>
  <si>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</si>
  <si>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</si>
  <si>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</si>
  <si>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</si>
  <si>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</si>
  <si>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SUMINISTRO Y APARATOS DE OFICINA/APARATOS Y ACCESORIOS DE OFICINA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</si>
  <si>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</si>
  <si>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</si>
  <si>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</si>
  <si>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</si>
  <si>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</si>
  <si>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</si>
  <si>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</si>
  <si>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</si>
  <si>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</si>
  <si>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</si>
  <si>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</si>
  <si>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</si>
  <si>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</si>
  <si>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</si>
  <si>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BANDAS DE CAUCHO</t>
  </si>
  <si>
    <t>BISTURI GRANDE</t>
  </si>
  <si>
    <t>CAJA DE CHINCHES</t>
  </si>
  <si>
    <t>MARCADOR PARA ACETATO</t>
  </si>
  <si>
    <t>PERFORADORA 2 HUECOS</t>
  </si>
  <si>
    <t>REGLA PLASTICA DE 30 CMS</t>
  </si>
  <si>
    <t>SOBRES MANILA CARTA</t>
  </si>
  <si>
    <t>FRASCO</t>
  </si>
  <si>
    <t xml:space="preserve">Suministro de tiquetes áereos en rutas nacionales </t>
  </si>
  <si>
    <t>INVERSIÓN SUBDIRECCIÓN TÉCNICA E INFRAESTRUCTURA</t>
  </si>
  <si>
    <t>DVD/R</t>
  </si>
  <si>
    <t>CORRECTOR LIQUIDO LÁPIZ</t>
  </si>
  <si>
    <t>INDICE SEPARADORES AZ</t>
  </si>
  <si>
    <t>TINTA NEGRA PARA SELLOS</t>
  </si>
  <si>
    <t>MEDIA ARITMETICA/PRECIO INDICATIVO</t>
  </si>
  <si>
    <t>DIRECTORIO TELEFÓNICO DESPACHOS PÚBLICOS</t>
  </si>
  <si>
    <t>1.52.1.39</t>
  </si>
  <si>
    <t>Directorio</t>
  </si>
  <si>
    <t>INVERSIÓN
722170800410</t>
  </si>
  <si>
    <t xml:space="preserve">Teléfonos inalámbrico, digital y análogo </t>
  </si>
  <si>
    <t>Este servicio serán contratados por la Coordinación de Apoyo Tecnológico, ver anexo.</t>
  </si>
  <si>
    <t>El suministro de estos elementos serán contratados por la Coordinación Administrativa.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</si>
  <si>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</si>
  <si>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</si>
  <si>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</si>
  <si>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</si>
  <si>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</si>
  <si>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1.52.1.22.9</t>
  </si>
  <si>
    <t xml:space="preserve">Chinches de cabeza plastica, por caja de 50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</si>
  <si>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</si>
  <si>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</si>
  <si>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</si>
  <si>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</si>
  <si>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</si>
  <si>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1.52.1.35</t>
  </si>
  <si>
    <t>Corrector</t>
  </si>
  <si>
    <t>Guias separadoras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</si>
  <si>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</si>
  <si>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</si>
  <si>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</si>
  <si>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</si>
  <si>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</si>
  <si>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</si>
  <si>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</si>
  <si>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1.52.1.79.146</t>
  </si>
  <si>
    <t xml:space="preserve">Guia para trazo tipo regla, en acrilico transparente, borde biselado, unidad milimetrada doble graduacion, de 30 cm, por 1 und. </t>
  </si>
  <si>
    <t>1.52.1.70.229</t>
  </si>
  <si>
    <t xml:space="preserve">Tinta para almohadilla, de color negro, y presentacion de 28 - 30 cm3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</si>
  <si>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</si>
  <si>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</si>
  <si>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</si>
  <si>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</si>
  <si>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1.52.1.46</t>
  </si>
  <si>
    <t>1.44.3.5</t>
  </si>
  <si>
    <t>SUMINISTROS Y APARATOS DE OFICINA/ SUMINISTROS DE OFICINA</t>
  </si>
  <si>
    <t>1.52.1.3</t>
  </si>
  <si>
    <t>AGENDAS (SEGÚN MUESTRA)</t>
  </si>
  <si>
    <t>Agenda</t>
  </si>
  <si>
    <t>1.52.1.9</t>
  </si>
  <si>
    <t>BOLIGRAFO INSTITUCIONAL (SEGÚN MUESTRA)</t>
  </si>
  <si>
    <t>Boligrafo con logo institucional según muestra</t>
  </si>
  <si>
    <t>1.52.1.19</t>
  </si>
  <si>
    <t>CARPETAS INSTITUCIONALES</t>
  </si>
  <si>
    <t>Carpetas con logo institucional según muestra</t>
  </si>
  <si>
    <t>DIPLOMAS</t>
  </si>
  <si>
    <t xml:space="preserve">Diplomas </t>
  </si>
  <si>
    <t>1.53.7</t>
  </si>
  <si>
    <t>LIBROS, MAPAS Y OTRAS PUBLICACIONES/DIVERSOS MATERIALES IMPRESOS</t>
  </si>
  <si>
    <t>Libretas</t>
  </si>
  <si>
    <t>PERFIL</t>
  </si>
  <si>
    <t>2.31.16</t>
  </si>
  <si>
    <t>SERVICIOS PERSONALES</t>
  </si>
  <si>
    <t>2.32.1</t>
  </si>
  <si>
    <t xml:space="preserve">Servicios de apoyo administrativo, funcionamiento y gerencial. </t>
  </si>
  <si>
    <t xml:space="preserve">Servicio de apoyo administrativo </t>
  </si>
  <si>
    <t xml:space="preserve">INVERSIÓN
7310708142 </t>
  </si>
  <si>
    <t>SERVICIOS ALIMENTICIOS Y DE CAFETERÍA</t>
  </si>
  <si>
    <t>Servicio de bebidas, cafeteria, refrigerios, restaurante o casinos, atencion de recepciones o eventos y servicios de catering en general.</t>
  </si>
  <si>
    <t>SERVICIOS DE REFRIGERIOS</t>
  </si>
  <si>
    <t xml:space="preserve">INVERSIÓN </t>
  </si>
  <si>
    <t>2.27.3</t>
  </si>
  <si>
    <t>1-12</t>
  </si>
  <si>
    <t>2.8.1</t>
  </si>
  <si>
    <t>Prestación de servicios profesionales</t>
  </si>
  <si>
    <t>INVERSIÓN
7310708142</t>
  </si>
  <si>
    <t>SERVICIO GENERALES Y CONSERJERIA</t>
  </si>
  <si>
    <t>Servicios de refrigerios y almuerzos</t>
  </si>
  <si>
    <t xml:space="preserve">INVERSIÓN
</t>
  </si>
  <si>
    <t>SERVICIO DE ARQUITECTURA</t>
  </si>
  <si>
    <t>EQUIPO DE PROYECCIÓN FOTOGRÁFICA Y VIDEO</t>
  </si>
  <si>
    <t>Proyector integrado - Video beam</t>
  </si>
  <si>
    <t>Este servicio será contratado por la Coordinación de Infraestructura.</t>
  </si>
  <si>
    <t>Silla, mesas, escritorios, entre otros.</t>
  </si>
  <si>
    <t xml:space="preserve">INVERSIÓN
FUNCIONAMIENTO
</t>
  </si>
  <si>
    <t>ROLLO</t>
  </si>
  <si>
    <t>BIEN</t>
  </si>
  <si>
    <t>DESCRIPCIÓN DEL BIEN</t>
  </si>
  <si>
    <t>Unidad de Medida</t>
  </si>
  <si>
    <t xml:space="preserve">ADICIÓN JULIO 2011 </t>
  </si>
  <si>
    <t>COSTO TOTAL PRECIO INDICATIVO</t>
  </si>
  <si>
    <t>1.55.1.1</t>
  </si>
  <si>
    <t>BALÓN DE FÚTBOL</t>
  </si>
  <si>
    <t xml:space="preserve">Balones de futbol para cancha en césped de 11 jugadores, </t>
  </si>
  <si>
    <t>1.55.1.3</t>
  </si>
  <si>
    <t>BALÓN DE FÚTBOL DE SALÓN (MICROFÚTBOL)</t>
  </si>
  <si>
    <t>Balón de fútbol para cancha en asfalto, madera o cemento.</t>
  </si>
  <si>
    <t>1.55.1.4</t>
  </si>
  <si>
    <t>BALÓN DE BASKESBOL (BALONCESTO)</t>
  </si>
  <si>
    <t>Balón con superficie granulada, con propiedades de agarre, con especificaciones de peso y tamaño oficiales y construido en diseño de ocho paneles, utilizado para jugar baloncesto.</t>
  </si>
  <si>
    <t>1.55.1.5</t>
  </si>
  <si>
    <t>BALÓN DE VOLEIBOL</t>
  </si>
  <si>
    <t>Balón con cubierta de cuero flexible o cuero sintético, cumpliendo con especificaciones oficiales de la FIVB en peso y circunferencia.</t>
  </si>
  <si>
    <t xml:space="preserve">TOTAL </t>
  </si>
  <si>
    <t>COSTO TOTAL/ PRECIO INDICATIVO</t>
  </si>
  <si>
    <t>1.60.3.20</t>
  </si>
  <si>
    <t>CAMISETA PARA UNIFORME DE FÚTBOL</t>
  </si>
  <si>
    <t>1.60.3.21</t>
  </si>
  <si>
    <t>PANTALONETA PARA UNIFORME DE FÚTBOL</t>
  </si>
  <si>
    <t>1.60.3.24</t>
  </si>
  <si>
    <t>CAMISETA PARA UNIFORME DE BALONCESTO</t>
  </si>
  <si>
    <t>1.60.3.25</t>
  </si>
  <si>
    <t>PANTALONETA PARA UNIFORME DE BALONCESTO</t>
  </si>
  <si>
    <t>1.60.3.28</t>
  </si>
  <si>
    <t>CAMISETA PARA UNIFORME DE VOLEYBALL</t>
  </si>
  <si>
    <t>1.60.3.29</t>
  </si>
  <si>
    <t>PANTALONETA PARA UNIFORME DE VOLEYBALL</t>
  </si>
  <si>
    <t>1.60.3.43</t>
  </si>
  <si>
    <t>MEDIAS PARA UNIFORMES DEPORTIVOS</t>
  </si>
  <si>
    <t>1.60.3.11</t>
  </si>
  <si>
    <t xml:space="preserve">PETOS </t>
  </si>
  <si>
    <t>MEDIA ARITMÉTICA/PRECIO INDICATIVO</t>
  </si>
  <si>
    <t>2.7.9</t>
  </si>
  <si>
    <t xml:space="preserve">ESTUDIOS SOCIALES Y HUMANIDADES/OTROS ESTUDIOS Y ANÁLISIS </t>
  </si>
  <si>
    <t>1.60.1</t>
  </si>
  <si>
    <t xml:space="preserve">CACHUCHAS </t>
  </si>
  <si>
    <t>LAPIZ ROJO</t>
  </si>
  <si>
    <t>SOBRES MANILA MEDIA CARTA</t>
  </si>
  <si>
    <t>CARTULINAS DIFERENTES COLORES (OCTAVO)</t>
  </si>
  <si>
    <t>1.32.10.6.1</t>
  </si>
  <si>
    <t>CINTA PEGANTE PARA DISPENSADOR  12 X 40</t>
  </si>
  <si>
    <t>Cinta de facil corte, polipropileno, dimensiones (12mmx40m),</t>
  </si>
  <si>
    <t>1.52.1.43</t>
  </si>
  <si>
    <t>FUNDAS PARA ESCARAPELAS</t>
  </si>
  <si>
    <t>Protector de documentos</t>
  </si>
  <si>
    <t xml:space="preserve"> 1.52.1.38.441</t>
  </si>
  <si>
    <t>Lapiz para escritura, fabricado en madera, de forma hexagonal con borrador, mina roja de 2 mm y dureza No.2.</t>
  </si>
  <si>
    <t>1.52.1.44.10</t>
  </si>
  <si>
    <t>MINAS 0.5</t>
  </si>
  <si>
    <t xml:space="preserve">Mina para portaminas, con diametro de escritura aproximado de 0,5 mm, con tonalidad de escritura 2H, por 12 und. </t>
  </si>
  <si>
    <t>1.52.3.8.1620</t>
  </si>
  <si>
    <t>Sobre bolsa, en papel manila de 75 g/m2, de tama?o 17.5x24.0cm, sin burbuja plastica de amortiguacion, presentacion exterior sin ventanilla, de tipo solapa universal y engomada.</t>
  </si>
  <si>
    <t>1.52.3.8.1650</t>
  </si>
  <si>
    <t>SOBRES MANILA GIGANTE (RADIOGRAFÍA)</t>
  </si>
  <si>
    <t>Sobre bolsa, en papel manila de 75 g/m2, de tama?o 30.0x42.0cm, sin burbuja plastica de amortiguacion, presentacion exterior sin ventanilla, de tipo solapa universal y engomada.</t>
  </si>
  <si>
    <t>Cartucho de tóner Alto Rendimiento Retornable (9K) (E352H11E),  Kits fotoconductores (30K) (E250X22G)</t>
  </si>
  <si>
    <t>1.52.1.21</t>
  </si>
  <si>
    <t>Cartulina en octavos x paquete</t>
  </si>
  <si>
    <t>1.52.1.56.200</t>
  </si>
  <si>
    <t xml:space="preserve">Papel periodico, de 40 g/m2, por pliego, por 1 und. </t>
  </si>
  <si>
    <t>PAPEL PERIÓDICO (PLIEGO)</t>
  </si>
  <si>
    <t>PLIEGO</t>
  </si>
  <si>
    <t>1.52.1.42.2</t>
  </si>
  <si>
    <t>FOLDER COLGANTE AZUL</t>
  </si>
  <si>
    <t>Folder colgante de varilla metalica recubierta en nylon, en carton de 300 g/m2 , con capacidad de hasta 350 hojas, con portaguia plastica, presentacion por 1 und, tamaño oficio.</t>
  </si>
  <si>
    <t>CINTAS ADHESIVAS INDUSTRIALES</t>
  </si>
  <si>
    <t>1.52.1.48.9</t>
  </si>
  <si>
    <t>PEGANTE LIQUIDO 115  grs</t>
  </si>
  <si>
    <t xml:space="preserve">Pegante liquido en presentacion de 115 g sin glicerina. </t>
  </si>
  <si>
    <t>SALON CON  AYUDAS AUDIOVISUALES.</t>
  </si>
  <si>
    <t>TRANSPORTE INTERNO PONENTES</t>
  </si>
  <si>
    <t>REFRIGERIOS</t>
  </si>
  <si>
    <t xml:space="preserve">TIQUETES NACIONALES </t>
  </si>
  <si>
    <t>ALOJAMIENTO</t>
  </si>
  <si>
    <t>ALIMENTACION DESAYUNOS</t>
  </si>
  <si>
    <t>ALIMENTACION ALMUERZOS</t>
  </si>
  <si>
    <t>ALIMENTACION CENAS</t>
  </si>
  <si>
    <t>ACREDITACION Y CERTIFICADOS</t>
  </si>
  <si>
    <t>2.32.15</t>
  </si>
  <si>
    <t>1.47.1</t>
  </si>
  <si>
    <t>Comprende todos los Computadores personales de escritorio y portatiles con capacidad y rendimiento bajo y alto.</t>
  </si>
  <si>
    <t xml:space="preserve">Computadores </t>
  </si>
  <si>
    <t>INVERSIÓN
310-708-143</t>
  </si>
  <si>
    <t>CAMISETA TIPO POLO</t>
  </si>
  <si>
    <t>1.60.3</t>
  </si>
  <si>
    <t>CHALECO CON LOGO</t>
  </si>
  <si>
    <t>TULAS</t>
  </si>
  <si>
    <t>1.60.1.4</t>
  </si>
  <si>
    <t>1.60.1.7</t>
  </si>
  <si>
    <t>GESTORES DE DEPORTE</t>
  </si>
  <si>
    <t>MORRALES</t>
  </si>
  <si>
    <t>CANGUROS</t>
  </si>
  <si>
    <t>SUDADERAS</t>
  </si>
  <si>
    <t>CAMISETA T- SHIRT</t>
  </si>
  <si>
    <t>1.60.12.1</t>
  </si>
  <si>
    <t>1.60.12.3</t>
  </si>
  <si>
    <t>1.60.12</t>
  </si>
  <si>
    <t>1.60.3.18</t>
  </si>
  <si>
    <t>MEMORIA USB 2 GB</t>
  </si>
  <si>
    <t>MEMORIA USB 2 GB CON LOGO</t>
  </si>
  <si>
    <t>1.53.7.1</t>
  </si>
  <si>
    <t>AFICHES (SEGÚN MUESTRA)</t>
  </si>
  <si>
    <t>Afiches</t>
  </si>
  <si>
    <t>PENDONES (SEGÚN MUESTRA)</t>
  </si>
  <si>
    <t>Pendones</t>
  </si>
  <si>
    <t>FOLLETO INFORMATIVO</t>
  </si>
  <si>
    <t>Folleto</t>
  </si>
  <si>
    <t>1.53.1.2</t>
  </si>
  <si>
    <t>1.53.7.9</t>
  </si>
  <si>
    <t>Tarjetas impresas</t>
  </si>
  <si>
    <t>TARJETAS PRESENTACIÓN E INVITACIÓN EVENTOS</t>
  </si>
  <si>
    <t>LIBRETA ARGOLLADA (SEGÚN MUESTRA)</t>
  </si>
  <si>
    <t>|</t>
  </si>
  <si>
    <t>SERVICIOS DE APOYO LOGÍSTICO</t>
  </si>
  <si>
    <t xml:space="preserve"> </t>
  </si>
  <si>
    <t>20 unidades x reunión (2) mensual</t>
  </si>
  <si>
    <t>20 escritorios ($ 250.000)
5 mesas ($ 200.000)</t>
  </si>
  <si>
    <t xml:space="preserve">Titulo de bachiller, tecnólogo y técnico o Profesional, con experiencia comprobada en el trabajo con las comunidades y seis (6) meses en cargos administrativos. </t>
  </si>
  <si>
    <t xml:space="preserve"> CANTIDAD</t>
  </si>
  <si>
    <t>Ampliación y acondicionamiento oficinas Convivencia y Paz</t>
  </si>
  <si>
    <t>CONVIVENCIA Y PAZ</t>
  </si>
  <si>
    <t>Gestor de Deporte, Prevención Integral, Convivencia &amp; Paz a través del Deporte a nivel nacional</t>
  </si>
  <si>
    <t>SERVICIOS DE ALMUERZOS Y/O DESAYUNOS</t>
  </si>
  <si>
    <t>PRESTAR SUS SERVICIOS PROFESIONALES DE APOYO Y ASISTENCIA RELACIONADA CON LOS PROGRAMAS, PROYECTOS, EVENTOS Y ACTIVIDADES DESARROLLADAS EN EL MARCO DEL PLAN DECENAL DEL DEPORTE, LA RECREACIÓN, ACTIVIDAD FÍSICA Y EDUCACIÓN FÍSICA DENTRO DEL ÁREA DE CONVIVENCIA Y PAZ Y  EL PROGRAMA GESTOR DE DEPORTE CONVIVENCIA &amp; PAZ A TRAVÉS DEL DEPORTE</t>
  </si>
  <si>
    <t xml:space="preserve">PRESTAR SUS SERVICIOS PROFESIONALES DE APOYO Y ASISTENCIA RELACIONADA CON LOS PROGRAMAS, PROYECTOS, EVENTOS Y ACTIVIDADES DESARROLLADAS EN EL MARCO DEL PLAN DECENAL DEL DEPORTE, LA RECREACIÓN, ACTIVIDAD FÍSICA Y EDUCACIÓN FÍSICA DENTRO DEL ÁREA DE CONVIVENCIA Y PAZ </t>
  </si>
  <si>
    <t>PROFESIONAL EN COOPERACIÓN INTERNACIONAL Y CONVENIOS</t>
  </si>
  <si>
    <t xml:space="preserve">PROFESIONAL ADMINISTRATIVO </t>
  </si>
  <si>
    <t>PROFESIONAL OPERATIVO Y LOGISTICO</t>
  </si>
  <si>
    <t>PROFESIONAL PROYECTOS</t>
  </si>
  <si>
    <t>PROFESIONAL EN COMUNICACIÓN SOCIAL</t>
  </si>
  <si>
    <t>ORGANIZACIÓN EVENTOS LANZAMIENTO, CIERRE Y CAPACITACIONES</t>
  </si>
  <si>
    <t>DEPENDENCIA: CONVIVENCIA Y PAZ</t>
  </si>
  <si>
    <t>MALETAS GRANDE</t>
  </si>
  <si>
    <t>PC 2012 DEFINITIVO</t>
  </si>
  <si>
    <t xml:space="preserve">TONER IMPRESORA </t>
  </si>
  <si>
    <t xml:space="preserve">Servicio para la elaboración de un documento por semestre donde se expongan los resultados de cada uno de los programas manejados dentro del marco de Convivencia y Paz. </t>
  </si>
  <si>
    <t xml:space="preserve">Pantaloneta en material establecido con estampados (según muestra) </t>
  </si>
  <si>
    <t>Medias  para la práctica de fútbol, microfútbol, baloncesto y voleyball (según muestra).</t>
  </si>
  <si>
    <t xml:space="preserve">La Camiseta  será manga corta, con bordados y estampados (según modelo). </t>
  </si>
  <si>
    <t>Cachuchas con logo de Coldeportes (según modelo) programa Gestores de Deporte.</t>
  </si>
  <si>
    <t>Camiseta T Shirt con logo (según modelo)</t>
  </si>
  <si>
    <t>Sudaderas con logo (según modelo)</t>
  </si>
  <si>
    <t>Canguros con logo (según modelo)</t>
  </si>
  <si>
    <t>Morrales con logo (según modelo)</t>
  </si>
  <si>
    <t>Maletas con logo (según modelo)</t>
  </si>
  <si>
    <t>Tulas con logo (según modelo)</t>
  </si>
  <si>
    <t>Chaleco con logo (según modelo)</t>
  </si>
  <si>
    <t>Camiseta tipo polo (según modelo)</t>
  </si>
  <si>
    <t xml:space="preserve">Pantaloneta en material establecido con estampados (según modelo) </t>
  </si>
  <si>
    <t xml:space="preserve">La Camiseta  será tipo esqueleto, con bordados y estampados (según modelo). </t>
  </si>
  <si>
    <t xml:space="preserve">La Camiseta  será manga sisa , con bordados y estampados (según modelo). </t>
  </si>
  <si>
    <t>Petos de entrenamiento deportivo unisex (según modelo).</t>
  </si>
  <si>
    <t>MEDALLAS</t>
  </si>
  <si>
    <t>Medallas para premiación (según modelo)</t>
  </si>
  <si>
    <t>Trofeo de premiación (según modelo)</t>
  </si>
  <si>
    <t>TROFEOS</t>
  </si>
  <si>
    <t>CHAQUETA CLIMA FRÍO</t>
  </si>
  <si>
    <t>CHAQUETA CLIMA CÁLIDO</t>
  </si>
  <si>
    <t>Chaqueta en material establecido con logos bodados según muestra</t>
  </si>
  <si>
    <r>
      <t xml:space="preserve">PROFESIONAL EDUCACIÓN FÍSICA O AFINES
</t>
    </r>
    <r>
      <rPr>
        <b/>
        <sz val="8"/>
        <rFont val="Arial"/>
        <family val="2"/>
      </rPr>
      <t>8</t>
    </r>
  </si>
  <si>
    <r>
      <t xml:space="preserve">PROFESIONALES EN OTRAS ÁREAS 
</t>
    </r>
    <r>
      <rPr>
        <b/>
        <sz val="8"/>
        <rFont val="Arial"/>
        <family val="2"/>
      </rPr>
      <t>3</t>
    </r>
  </si>
  <si>
    <r>
      <t xml:space="preserve">TECNICOS O TEGNOLOGOS 
</t>
    </r>
    <r>
      <rPr>
        <b/>
        <sz val="8"/>
        <rFont val="Arial"/>
        <family val="2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</si>
</sst>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\ #,##0.00_);\(&quot;$&quot;\ #,##0.00\)"/>
    <numFmt numFmtId="165" formatCode="&quot;$&quot;\ #,##0;[Red]&quot;$&quot;\ \-#,##0"/>
    <numFmt numFmtId="172" formatCode="&quot;$&quot;\ #,##0.00"/>
    <numFmt numFmtId="178" formatCode="&quot;$&quot;\ #,##0"/>
  </numFmts>
  <fonts count="3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11"/>
      <color indexed="9"/>
      <name val="Calibri"/>
      <family val="2"/>
    </font>
    <font>
      <b/>
      <sz val="10"/>
      <color indexed="9"/>
      <name val="Arial"/>
      <family val="2"/>
    </font>
    <font>
      <sz val="9"/>
      <color indexed="8"/>
      <name val="Arial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11"/>
      <color indexed="8"/>
      <name val="Arial Narrow"/>
      <family val="2"/>
    </font>
    <font>
      <sz val="9"/>
      <color indexed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FFFF00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38" fillId="0" borderId="0"/>
  </cellStyleXfs>
  <cellXfs count="501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7" fontId="13" fillId="0" borderId="1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7" fontId="13" fillId="3" borderId="2" xfId="0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7" fontId="13" fillId="3" borderId="5" xfId="0" applyNumberFormat="1" applyFont="1" applyFill="1" applyBorder="1" applyAlignment="1">
      <alignment vertical="center" wrapText="1"/>
    </xf>
    <xf numFmtId="7" fontId="13" fillId="3" borderId="6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/>
    </xf>
    <xf numFmtId="0" fontId="19" fillId="0" borderId="21" xfId="0" applyFont="1" applyFill="1" applyBorder="1" applyAlignment="1">
      <alignment vertical="center" wrapText="1"/>
    </xf>
    <xf numFmtId="172" fontId="0" fillId="0" borderId="22" xfId="0" applyNumberFormat="1" applyFill="1" applyBorder="1" applyAlignment="1">
      <alignment vertical="center"/>
    </xf>
    <xf numFmtId="172" fontId="0" fillId="0" borderId="23" xfId="0" applyNumberFormat="1" applyFill="1" applyBorder="1" applyAlignment="1">
      <alignment vertical="center"/>
    </xf>
    <xf numFmtId="172" fontId="0" fillId="0" borderId="23" xfId="0" applyNumberFormat="1" applyBorder="1" applyAlignment="1">
      <alignment vertical="center"/>
    </xf>
    <xf numFmtId="0" fontId="21" fillId="0" borderId="12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 wrapText="1"/>
    </xf>
    <xf numFmtId="172" fontId="2" fillId="0" borderId="23" xfId="0" applyNumberFormat="1" applyFont="1" applyBorder="1" applyAlignment="1">
      <alignment vertical="center"/>
    </xf>
    <xf numFmtId="0" fontId="21" fillId="4" borderId="12" xfId="0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0" fontId="21" fillId="0" borderId="1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 wrapText="1"/>
    </xf>
    <xf numFmtId="0" fontId="17" fillId="2" borderId="10" xfId="0" applyFont="1" applyFill="1" applyBorder="1" applyAlignment="1">
      <alignment vertical="center" wrapText="1"/>
    </xf>
    <xf numFmtId="0" fontId="18" fillId="2" borderId="10" xfId="0" applyFont="1" applyFill="1" applyBorder="1" applyAlignment="1">
      <alignment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10" fillId="4" borderId="20" xfId="0" applyFont="1" applyFill="1" applyBorder="1" applyAlignment="1">
      <alignment vertical="center"/>
    </xf>
    <xf numFmtId="0" fontId="2" fillId="4" borderId="25" xfId="0" applyFont="1" applyFill="1" applyBorder="1" applyAlignment="1">
      <alignment vertical="center" wrapText="1"/>
    </xf>
    <xf numFmtId="172" fontId="2" fillId="0" borderId="22" xfId="0" applyNumberFormat="1" applyFont="1" applyBorder="1" applyAlignment="1">
      <alignment vertical="center"/>
    </xf>
    <xf numFmtId="0" fontId="4" fillId="2" borderId="17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7" fontId="13" fillId="3" borderId="26" xfId="0" applyNumberFormat="1" applyFont="1" applyFill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7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1" fillId="4" borderId="27" xfId="0" applyFont="1" applyFill="1" applyBorder="1" applyAlignment="1">
      <alignment horizontal="center" vertical="center"/>
    </xf>
    <xf numFmtId="172" fontId="0" fillId="0" borderId="32" xfId="0" applyNumberFormat="1" applyBorder="1" applyAlignment="1">
      <alignment vertical="center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1" fillId="4" borderId="30" xfId="0" applyFont="1" applyFill="1" applyBorder="1" applyAlignment="1">
      <alignment vertical="center"/>
    </xf>
    <xf numFmtId="0" fontId="5" fillId="0" borderId="33" xfId="0" applyFont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7" fontId="9" fillId="0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6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17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vertical="center" wrapText="1"/>
    </xf>
    <xf numFmtId="0" fontId="16" fillId="2" borderId="10" xfId="1" applyFont="1" applyFill="1" applyBorder="1" applyAlignment="1">
      <alignment horizontal="center" vertical="center" wrapText="1"/>
    </xf>
    <xf numFmtId="0" fontId="17" fillId="2" borderId="10" xfId="1" applyFont="1" applyFill="1" applyBorder="1" applyAlignment="1">
      <alignment vertical="center" wrapText="1"/>
    </xf>
    <xf numFmtId="0" fontId="18" fillId="2" borderId="10" xfId="1" applyFont="1" applyFill="1" applyBorder="1" applyAlignment="1">
      <alignment vertical="center" wrapText="1"/>
    </xf>
    <xf numFmtId="0" fontId="30" fillId="2" borderId="10" xfId="1" applyFont="1" applyFill="1" applyBorder="1" applyAlignment="1">
      <alignment horizontal="center" vertical="center" wrapText="1"/>
    </xf>
    <xf numFmtId="0" fontId="29" fillId="2" borderId="10" xfId="1" applyFont="1" applyFill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0" fontId="6" fillId="0" borderId="27" xfId="1" applyFont="1" applyBorder="1" applyAlignment="1">
      <alignment vertical="center"/>
    </xf>
    <xf numFmtId="0" fontId="2" fillId="4" borderId="28" xfId="1" applyFont="1" applyFill="1" applyBorder="1" applyAlignment="1">
      <alignment vertical="center" wrapText="1"/>
    </xf>
    <xf numFmtId="0" fontId="2" fillId="4" borderId="27" xfId="1" applyFont="1" applyFill="1" applyBorder="1" applyAlignment="1">
      <alignment vertical="center" wrapText="1"/>
    </xf>
    <xf numFmtId="0" fontId="2" fillId="4" borderId="29" xfId="1" applyFont="1" applyFill="1" applyBorder="1" applyAlignment="1">
      <alignment vertical="center" wrapText="1"/>
    </xf>
    <xf numFmtId="0" fontId="2" fillId="4" borderId="30" xfId="1" applyFont="1" applyFill="1" applyBorder="1" applyAlignment="1">
      <alignment vertical="center" wrapText="1"/>
    </xf>
    <xf numFmtId="0" fontId="2" fillId="4" borderId="30" xfId="1" applyFont="1" applyFill="1" applyBorder="1" applyAlignment="1">
      <alignment vertical="center"/>
    </xf>
    <xf numFmtId="0" fontId="2" fillId="4" borderId="31" xfId="1" applyFont="1" applyFill="1" applyBorder="1" applyAlignment="1">
      <alignment vertical="center" wrapText="1"/>
    </xf>
    <xf numFmtId="0" fontId="21" fillId="4" borderId="27" xfId="1" applyFont="1" applyFill="1" applyBorder="1" applyAlignment="1">
      <alignment horizontal="center" vertical="center"/>
    </xf>
    <xf numFmtId="172" fontId="2" fillId="0" borderId="32" xfId="1" applyNumberFormat="1" applyFont="1" applyBorder="1" applyAlignment="1">
      <alignment vertical="center"/>
    </xf>
    <xf numFmtId="0" fontId="6" fillId="0" borderId="35" xfId="1" applyFont="1" applyBorder="1" applyAlignment="1">
      <alignment vertical="center" wrapText="1"/>
    </xf>
    <xf numFmtId="0" fontId="2" fillId="4" borderId="26" xfId="1" applyFont="1" applyFill="1" applyBorder="1" applyAlignment="1">
      <alignment vertical="center" wrapText="1"/>
    </xf>
    <xf numFmtId="0" fontId="2" fillId="4" borderId="35" xfId="1" applyFont="1" applyFill="1" applyBorder="1" applyAlignment="1">
      <alignment vertical="center" wrapText="1"/>
    </xf>
    <xf numFmtId="0" fontId="2" fillId="4" borderId="36" xfId="1" applyFont="1" applyFill="1" applyBorder="1" applyAlignment="1">
      <alignment vertical="center" wrapText="1"/>
    </xf>
    <xf numFmtId="0" fontId="2" fillId="4" borderId="2" xfId="1" applyFont="1" applyFill="1" applyBorder="1" applyAlignment="1">
      <alignment vertical="center" wrapText="1"/>
    </xf>
    <xf numFmtId="0" fontId="2" fillId="4" borderId="2" xfId="1" applyFont="1" applyFill="1" applyBorder="1" applyAlignment="1">
      <alignment vertical="center"/>
    </xf>
    <xf numFmtId="0" fontId="2" fillId="4" borderId="5" xfId="1" applyFont="1" applyFill="1" applyBorder="1" applyAlignment="1">
      <alignment vertical="center" wrapText="1"/>
    </xf>
    <xf numFmtId="0" fontId="21" fillId="4" borderId="35" xfId="1" applyFont="1" applyFill="1" applyBorder="1" applyAlignment="1">
      <alignment horizontal="center" vertical="center"/>
    </xf>
    <xf numFmtId="172" fontId="2" fillId="0" borderId="6" xfId="1" applyNumberFormat="1" applyFont="1" applyBorder="1" applyAlignment="1">
      <alignment vertical="center"/>
    </xf>
    <xf numFmtId="0" fontId="6" fillId="0" borderId="34" xfId="1" applyFont="1" applyBorder="1" applyAlignment="1">
      <alignment vertical="center" wrapText="1"/>
    </xf>
    <xf numFmtId="0" fontId="2" fillId="4" borderId="33" xfId="1" applyFont="1" applyFill="1" applyBorder="1" applyAlignment="1">
      <alignment vertical="center" wrapText="1"/>
    </xf>
    <xf numFmtId="0" fontId="2" fillId="4" borderId="34" xfId="1" applyFont="1" applyFill="1" applyBorder="1" applyAlignment="1">
      <alignment vertical="center" wrapText="1"/>
    </xf>
    <xf numFmtId="0" fontId="2" fillId="4" borderId="37" xfId="1" applyFont="1" applyFill="1" applyBorder="1" applyAlignment="1">
      <alignment vertical="center" wrapText="1"/>
    </xf>
    <xf numFmtId="0" fontId="2" fillId="4" borderId="38" xfId="1" applyFont="1" applyFill="1" applyBorder="1" applyAlignment="1">
      <alignment vertical="center" wrapText="1"/>
    </xf>
    <xf numFmtId="0" fontId="2" fillId="4" borderId="38" xfId="1" applyFont="1" applyFill="1" applyBorder="1" applyAlignment="1">
      <alignment vertical="center"/>
    </xf>
    <xf numFmtId="0" fontId="2" fillId="4" borderId="39" xfId="1" applyFont="1" applyFill="1" applyBorder="1" applyAlignment="1">
      <alignment vertical="center" wrapText="1"/>
    </xf>
    <xf numFmtId="0" fontId="21" fillId="4" borderId="34" xfId="1" applyFont="1" applyFill="1" applyBorder="1" applyAlignment="1">
      <alignment horizontal="center" vertical="center"/>
    </xf>
    <xf numFmtId="172" fontId="2" fillId="0" borderId="40" xfId="1" applyNumberFormat="1" applyFont="1" applyBorder="1" applyAlignment="1">
      <alignment vertical="center"/>
    </xf>
    <xf numFmtId="0" fontId="6" fillId="0" borderId="10" xfId="1" applyFont="1" applyBorder="1" applyAlignment="1">
      <alignment vertical="center" wrapText="1"/>
    </xf>
    <xf numFmtId="0" fontId="2" fillId="4" borderId="16" xfId="1" applyFont="1" applyFill="1" applyBorder="1" applyAlignment="1">
      <alignment vertical="center" wrapText="1"/>
    </xf>
    <xf numFmtId="0" fontId="2" fillId="4" borderId="10" xfId="1" applyFont="1" applyFill="1" applyBorder="1" applyAlignment="1">
      <alignment vertical="center" wrapText="1"/>
    </xf>
    <xf numFmtId="0" fontId="2" fillId="4" borderId="41" xfId="1" applyFont="1" applyFill="1" applyBorder="1" applyAlignment="1">
      <alignment vertical="center" wrapText="1"/>
    </xf>
    <xf numFmtId="0" fontId="2" fillId="4" borderId="42" xfId="1" applyFont="1" applyFill="1" applyBorder="1" applyAlignment="1">
      <alignment vertical="center" wrapText="1"/>
    </xf>
    <xf numFmtId="0" fontId="2" fillId="4" borderId="42" xfId="1" applyFont="1" applyFill="1" applyBorder="1" applyAlignment="1">
      <alignment vertical="center"/>
    </xf>
    <xf numFmtId="0" fontId="2" fillId="4" borderId="43" xfId="1" applyFont="1" applyFill="1" applyBorder="1" applyAlignment="1">
      <alignment vertical="center" wrapText="1"/>
    </xf>
    <xf numFmtId="0" fontId="21" fillId="4" borderId="10" xfId="1" applyFont="1" applyFill="1" applyBorder="1" applyAlignment="1">
      <alignment horizontal="center" vertical="center"/>
    </xf>
    <xf numFmtId="172" fontId="2" fillId="0" borderId="17" xfId="1" applyNumberFormat="1" applyFont="1" applyBorder="1" applyAlignment="1">
      <alignment vertical="center"/>
    </xf>
    <xf numFmtId="0" fontId="9" fillId="2" borderId="16" xfId="1" applyFont="1" applyFill="1" applyBorder="1" applyAlignment="1">
      <alignment vertical="center"/>
    </xf>
    <xf numFmtId="0" fontId="9" fillId="2" borderId="10" xfId="1" applyFont="1" applyFill="1" applyBorder="1" applyAlignment="1">
      <alignment horizontal="center" vertical="center"/>
    </xf>
    <xf numFmtId="0" fontId="9" fillId="2" borderId="17" xfId="1" applyFont="1" applyFill="1" applyBorder="1" applyAlignment="1">
      <alignment vertical="center"/>
    </xf>
    <xf numFmtId="0" fontId="1" fillId="0" borderId="0" xfId="1"/>
    <xf numFmtId="0" fontId="21" fillId="0" borderId="0" xfId="1" applyFont="1" applyAlignment="1">
      <alignment horizontal="center" vertical="center"/>
    </xf>
    <xf numFmtId="0" fontId="5" fillId="0" borderId="7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172" fontId="0" fillId="0" borderId="12" xfId="0" applyNumberFormat="1" applyBorder="1" applyAlignment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6" fillId="0" borderId="35" xfId="0" applyFont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1" fillId="4" borderId="35" xfId="0" applyFont="1" applyFill="1" applyBorder="1" applyAlignment="1">
      <alignment horizontal="center" vertical="center"/>
    </xf>
    <xf numFmtId="172" fontId="0" fillId="0" borderId="6" xfId="0" applyNumberFormat="1" applyBorder="1" applyAlignment="1">
      <alignment vertical="center"/>
    </xf>
    <xf numFmtId="0" fontId="38" fillId="0" borderId="44" xfId="2" applyBorder="1" applyAlignment="1">
      <alignment horizontal="center" vertical="center"/>
    </xf>
    <xf numFmtId="0" fontId="2" fillId="4" borderId="45" xfId="2" applyFont="1" applyFill="1" applyBorder="1" applyAlignment="1">
      <alignment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46" xfId="1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1" fillId="4" borderId="47" xfId="2" applyFont="1" applyFill="1" applyBorder="1" applyAlignment="1">
      <alignment horizontal="center" vertical="center" wrapText="1"/>
    </xf>
    <xf numFmtId="172" fontId="2" fillId="0" borderId="48" xfId="2" applyNumberFormat="1" applyFont="1" applyBorder="1" applyAlignment="1">
      <alignment vertical="center"/>
    </xf>
    <xf numFmtId="0" fontId="38" fillId="0" borderId="49" xfId="2" applyBorder="1" applyAlignment="1">
      <alignment horizontal="center" vertical="center"/>
    </xf>
    <xf numFmtId="0" fontId="2" fillId="4" borderId="46" xfId="2" applyFont="1" applyFill="1" applyBorder="1" applyAlignment="1">
      <alignment vertical="center" wrapText="1"/>
    </xf>
    <xf numFmtId="0" fontId="2" fillId="4" borderId="50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1" fillId="4" borderId="50" xfId="2" applyFont="1" applyFill="1" applyBorder="1" applyAlignment="1">
      <alignment horizontal="center" vertical="center" wrapText="1"/>
    </xf>
    <xf numFmtId="0" fontId="1" fillId="0" borderId="49" xfId="2" applyFont="1" applyBorder="1" applyAlignment="1">
      <alignment horizontal="center" vertical="center"/>
    </xf>
    <xf numFmtId="0" fontId="21" fillId="4" borderId="50" xfId="2" applyFont="1" applyFill="1" applyBorder="1" applyAlignment="1">
      <alignment horizontal="center" vertical="center"/>
    </xf>
    <xf numFmtId="0" fontId="1" fillId="0" borderId="51" xfId="2" applyFont="1" applyBorder="1" applyAlignment="1">
      <alignment horizontal="center" vertical="center"/>
    </xf>
    <xf numFmtId="0" fontId="2" fillId="4" borderId="52" xfId="2" applyFont="1" applyFill="1" applyBorder="1" applyAlignment="1">
      <alignment vertical="center" wrapText="1"/>
    </xf>
    <xf numFmtId="0" fontId="2" fillId="4" borderId="53" xfId="2" applyFont="1" applyFill="1" applyBorder="1" applyAlignment="1">
      <alignment horizontal="center" vertical="center" wrapText="1"/>
    </xf>
    <xf numFmtId="0" fontId="2" fillId="4" borderId="52" xfId="2" applyFont="1" applyFill="1" applyBorder="1" applyAlignment="1">
      <alignment horizontal="center" vertical="center" wrapText="1"/>
    </xf>
    <xf numFmtId="0" fontId="21" fillId="4" borderId="53" xfId="2" applyFont="1" applyFill="1" applyBorder="1" applyAlignment="1">
      <alignment horizontal="center" vertical="center"/>
    </xf>
    <xf numFmtId="0" fontId="3" fillId="5" borderId="54" xfId="1" applyFont="1" applyFill="1" applyBorder="1" applyAlignment="1">
      <alignment horizontal="center" vertical="center" wrapText="1"/>
    </xf>
    <xf numFmtId="0" fontId="3" fillId="5" borderId="55" xfId="1" applyFont="1" applyFill="1" applyBorder="1" applyAlignment="1">
      <alignment horizontal="center" vertical="center" wrapText="1"/>
    </xf>
    <xf numFmtId="172" fontId="3" fillId="5" borderId="56" xfId="1" applyNumberFormat="1" applyFont="1" applyFill="1" applyBorder="1" applyAlignment="1">
      <alignment horizontal="center" vertical="center" wrapText="1"/>
    </xf>
    <xf numFmtId="172" fontId="6" fillId="0" borderId="0" xfId="1" applyNumberFormat="1" applyFont="1" applyAlignment="1">
      <alignment vertical="center" wrapText="1"/>
    </xf>
    <xf numFmtId="0" fontId="31" fillId="0" borderId="57" xfId="2" applyFont="1" applyBorder="1" applyAlignment="1">
      <alignment horizontal="center"/>
    </xf>
    <xf numFmtId="0" fontId="32" fillId="4" borderId="58" xfId="2" applyFont="1" applyFill="1" applyBorder="1" applyAlignment="1">
      <alignment wrapText="1"/>
    </xf>
    <xf numFmtId="0" fontId="32" fillId="4" borderId="58" xfId="2" applyFont="1" applyFill="1" applyBorder="1" applyAlignment="1">
      <alignment horizontal="justify" wrapText="1"/>
    </xf>
    <xf numFmtId="0" fontId="21" fillId="4" borderId="2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vertical="center"/>
    </xf>
    <xf numFmtId="172" fontId="0" fillId="0" borderId="27" xfId="0" applyNumberFormat="1" applyBorder="1" applyAlignment="1">
      <alignment vertical="center"/>
    </xf>
    <xf numFmtId="0" fontId="6" fillId="4" borderId="12" xfId="0" applyFont="1" applyFill="1" applyBorder="1" applyAlignment="1">
      <alignment vertical="center" wrapText="1"/>
    </xf>
    <xf numFmtId="0" fontId="6" fillId="4" borderId="12" xfId="0" applyFont="1" applyFill="1" applyBorder="1" applyAlignment="1">
      <alignment vertical="center"/>
    </xf>
    <xf numFmtId="0" fontId="6" fillId="0" borderId="18" xfId="0" applyFont="1" applyBorder="1" applyAlignment="1">
      <alignment vertical="center" wrapText="1"/>
    </xf>
    <xf numFmtId="0" fontId="21" fillId="4" borderId="18" xfId="0" applyFont="1" applyFill="1" applyBorder="1" applyAlignment="1">
      <alignment horizontal="center" vertical="center"/>
    </xf>
    <xf numFmtId="172" fontId="0" fillId="0" borderId="22" xfId="0" applyNumberFormat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2" fillId="4" borderId="20" xfId="0" applyFont="1" applyFill="1" applyBorder="1" applyAlignment="1">
      <alignment vertical="center"/>
    </xf>
    <xf numFmtId="0" fontId="6" fillId="4" borderId="20" xfId="0" applyFont="1" applyFill="1" applyBorder="1" applyAlignment="1">
      <alignment vertical="center" wrapText="1"/>
    </xf>
    <xf numFmtId="0" fontId="6" fillId="4" borderId="20" xfId="0" applyFont="1" applyFill="1" applyBorder="1" applyAlignment="1">
      <alignment vertical="center"/>
    </xf>
    <xf numFmtId="0" fontId="27" fillId="0" borderId="0" xfId="1" applyFont="1" applyAlignment="1">
      <alignment vertical="center"/>
    </xf>
    <xf numFmtId="0" fontId="28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26" fillId="0" borderId="1" xfId="1" applyFont="1" applyFill="1" applyBorder="1" applyAlignment="1">
      <alignment vertical="center" wrapText="1"/>
    </xf>
    <xf numFmtId="0" fontId="33" fillId="0" borderId="0" xfId="1" applyFont="1" applyBorder="1" applyAlignment="1">
      <alignment vertical="center" wrapText="1"/>
    </xf>
    <xf numFmtId="0" fontId="33" fillId="0" borderId="0" xfId="1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4" borderId="60" xfId="2" applyFont="1" applyFill="1" applyBorder="1" applyAlignment="1">
      <alignment vertical="center" wrapText="1"/>
    </xf>
    <xf numFmtId="0" fontId="2" fillId="0" borderId="31" xfId="1" applyFont="1" applyFill="1" applyBorder="1" applyAlignment="1">
      <alignment horizontal="center" vertical="center" wrapText="1"/>
    </xf>
    <xf numFmtId="0" fontId="2" fillId="0" borderId="60" xfId="1" applyFont="1" applyFill="1" applyBorder="1" applyAlignment="1">
      <alignment horizontal="center" vertical="center" wrapText="1"/>
    </xf>
    <xf numFmtId="0" fontId="2" fillId="4" borderId="60" xfId="2" applyFont="1" applyFill="1" applyBorder="1" applyAlignment="1">
      <alignment horizontal="center" vertical="center" wrapText="1"/>
    </xf>
    <xf numFmtId="0" fontId="21" fillId="4" borderId="61" xfId="2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2" xfId="1" applyFont="1" applyFill="1" applyBorder="1" applyAlignment="1">
      <alignment horizontal="center" vertical="center" wrapText="1"/>
    </xf>
    <xf numFmtId="0" fontId="21" fillId="5" borderId="63" xfId="1" applyFont="1" applyFill="1" applyBorder="1" applyAlignment="1">
      <alignment horizontal="center" vertical="center" wrapText="1"/>
    </xf>
    <xf numFmtId="0" fontId="21" fillId="5" borderId="64" xfId="1" applyFont="1" applyFill="1" applyBorder="1" applyAlignment="1">
      <alignment horizontal="center" vertical="center" wrapText="1"/>
    </xf>
    <xf numFmtId="0" fontId="38" fillId="0" borderId="65" xfId="2" applyBorder="1" applyAlignment="1">
      <alignment horizontal="center" vertical="center"/>
    </xf>
    <xf numFmtId="0" fontId="38" fillId="0" borderId="66" xfId="2" applyBorder="1" applyAlignment="1">
      <alignment horizontal="center" vertical="center"/>
    </xf>
    <xf numFmtId="0" fontId="2" fillId="4" borderId="62" xfId="2" applyFont="1" applyFill="1" applyBorder="1" applyAlignment="1">
      <alignment vertical="center" wrapText="1"/>
    </xf>
    <xf numFmtId="0" fontId="2" fillId="4" borderId="62" xfId="2" applyFont="1" applyFill="1" applyBorder="1" applyAlignment="1">
      <alignment horizontal="center" vertical="center" wrapText="1"/>
    </xf>
    <xf numFmtId="0" fontId="21" fillId="4" borderId="67" xfId="2" applyFont="1" applyFill="1" applyBorder="1" applyAlignment="1">
      <alignment horizontal="center" vertical="center" wrapText="1"/>
    </xf>
    <xf numFmtId="0" fontId="34" fillId="0" borderId="68" xfId="0" applyFont="1" applyBorder="1" applyAlignment="1">
      <alignment vertical="center" wrapText="1"/>
    </xf>
    <xf numFmtId="0" fontId="6" fillId="0" borderId="35" xfId="1" applyFont="1" applyFill="1" applyBorder="1" applyAlignment="1">
      <alignment vertical="center" wrapText="1"/>
    </xf>
    <xf numFmtId="0" fontId="5" fillId="0" borderId="0" xfId="1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9" fillId="0" borderId="0" xfId="1" applyFont="1" applyAlignment="1" applyProtection="1">
      <alignment horizontal="left" vertical="center" wrapText="1"/>
    </xf>
    <xf numFmtId="0" fontId="1" fillId="0" borderId="0" xfId="1" applyFont="1" applyAlignment="1" applyProtection="1">
      <alignment horizontal="left" vertical="center" wrapText="1"/>
    </xf>
    <xf numFmtId="0" fontId="6" fillId="0" borderId="0" xfId="1" applyFont="1" applyBorder="1" applyAlignment="1">
      <alignment horizontal="center" vertical="center" wrapText="1"/>
    </xf>
    <xf numFmtId="0" fontId="9" fillId="0" borderId="0" xfId="1" applyFont="1" applyAlignment="1" applyProtection="1">
      <alignment horizontal="center" vertical="center" wrapText="1"/>
    </xf>
    <xf numFmtId="3" fontId="1" fillId="0" borderId="0" xfId="1" applyNumberFormat="1" applyFont="1" applyBorder="1" applyAlignment="1" applyProtection="1">
      <alignment horizontal="center" vertical="center" wrapText="1"/>
    </xf>
    <xf numFmtId="3" fontId="1" fillId="0" borderId="0" xfId="1" applyNumberFormat="1" applyFont="1" applyAlignment="1" applyProtection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1" fillId="0" borderId="0" xfId="1" applyFont="1" applyAlignment="1" applyProtection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7" fontId="36" fillId="0" borderId="4" xfId="0" applyNumberFormat="1" applyFont="1" applyFill="1" applyBorder="1" applyAlignment="1">
      <alignment vertical="center" wrapText="1"/>
    </xf>
    <xf numFmtId="7" fontId="36" fillId="0" borderId="1" xfId="0" applyNumberFormat="1" applyFont="1" applyFill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178" fontId="36" fillId="0" borderId="1" xfId="0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7" fontId="9" fillId="0" borderId="4" xfId="0" applyNumberFormat="1" applyFont="1" applyFill="1" applyBorder="1" applyAlignment="1">
      <alignment horizontal="center" vertical="center" wrapText="1"/>
    </xf>
    <xf numFmtId="0" fontId="37" fillId="0" borderId="13" xfId="0" applyFont="1" applyFill="1" applyBorder="1" applyAlignment="1">
      <alignment vertical="center" wrapText="1"/>
    </xf>
    <xf numFmtId="7" fontId="13" fillId="0" borderId="4" xfId="0" applyNumberFormat="1" applyFont="1" applyFill="1" applyBorder="1" applyAlignment="1">
      <alignment vertical="center" wrapText="1"/>
    </xf>
    <xf numFmtId="7" fontId="13" fillId="0" borderId="4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6" fillId="0" borderId="4" xfId="0" applyFont="1" applyFill="1" applyBorder="1" applyAlignment="1">
      <alignment horizontal="center" vertical="center" wrapText="1"/>
    </xf>
    <xf numFmtId="0" fontId="13" fillId="0" borderId="3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7" fontId="13" fillId="0" borderId="2" xfId="0" applyNumberFormat="1" applyFont="1" applyFill="1" applyBorder="1" applyAlignment="1">
      <alignment vertical="center" wrapText="1"/>
    </xf>
    <xf numFmtId="7" fontId="13" fillId="2" borderId="2" xfId="0" applyNumberFormat="1" applyFont="1" applyFill="1" applyBorder="1" applyAlignment="1">
      <alignment vertical="center" wrapText="1"/>
    </xf>
    <xf numFmtId="7" fontId="13" fillId="2" borderId="5" xfId="0" applyNumberFormat="1" applyFont="1" applyFill="1" applyBorder="1" applyAlignment="1">
      <alignment vertical="center" wrapText="1"/>
    </xf>
    <xf numFmtId="7" fontId="13" fillId="2" borderId="6" xfId="0" applyNumberFormat="1" applyFont="1" applyFill="1" applyBorder="1" applyAlignment="1">
      <alignment vertical="center" wrapText="1"/>
    </xf>
    <xf numFmtId="0" fontId="26" fillId="0" borderId="71" xfId="1" applyFont="1" applyFill="1" applyBorder="1" applyAlignment="1">
      <alignment vertical="center" wrapText="1"/>
    </xf>
    <xf numFmtId="0" fontId="5" fillId="0" borderId="71" xfId="1" applyFont="1" applyFill="1" applyBorder="1" applyAlignment="1">
      <alignment horizontal="center" vertical="center"/>
    </xf>
    <xf numFmtId="0" fontId="10" fillId="0" borderId="69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7" fontId="36" fillId="0" borderId="1" xfId="1" applyNumberFormat="1" applyFont="1" applyFill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4" fillId="0" borderId="72" xfId="1" applyFont="1" applyFill="1" applyBorder="1" applyAlignment="1">
      <alignment horizontal="center" vertical="center" wrapText="1"/>
    </xf>
    <xf numFmtId="0" fontId="19" fillId="0" borderId="73" xfId="1" applyFont="1" applyBorder="1" applyAlignment="1">
      <alignment horizontal="left" vertical="center" wrapText="1"/>
    </xf>
    <xf numFmtId="165" fontId="19" fillId="0" borderId="73" xfId="1" applyNumberFormat="1" applyFont="1" applyBorder="1" applyAlignment="1">
      <alignment horizontal="left" vertical="center" wrapText="1"/>
    </xf>
    <xf numFmtId="0" fontId="9" fillId="2" borderId="71" xfId="1" applyFont="1" applyFill="1" applyBorder="1" applyAlignment="1">
      <alignment horizontal="center" vertical="center" wrapText="1"/>
    </xf>
    <xf numFmtId="7" fontId="9" fillId="2" borderId="71" xfId="1" applyNumberFormat="1" applyFont="1" applyFill="1" applyBorder="1" applyAlignment="1">
      <alignment vertical="center" wrapText="1"/>
    </xf>
    <xf numFmtId="7" fontId="9" fillId="2" borderId="74" xfId="1" applyNumberFormat="1" applyFont="1" applyFill="1" applyBorder="1" applyAlignment="1">
      <alignment vertical="center" wrapText="1"/>
    </xf>
    <xf numFmtId="0" fontId="26" fillId="0" borderId="75" xfId="0" applyFont="1" applyBorder="1" applyAlignment="1">
      <alignment vertical="center" wrapText="1"/>
    </xf>
    <xf numFmtId="0" fontId="38" fillId="0" borderId="49" xfId="2" applyFill="1" applyBorder="1" applyAlignment="1">
      <alignment horizontal="center" vertical="center"/>
    </xf>
    <xf numFmtId="0" fontId="38" fillId="0" borderId="66" xfId="2" applyFill="1" applyBorder="1" applyAlignment="1">
      <alignment horizontal="center" vertical="center"/>
    </xf>
    <xf numFmtId="0" fontId="38" fillId="0" borderId="65" xfId="2" applyFill="1" applyBorder="1" applyAlignment="1">
      <alignment horizontal="center" vertical="center"/>
    </xf>
    <xf numFmtId="178" fontId="6" fillId="0" borderId="0" xfId="1" applyNumberFormat="1" applyFont="1" applyAlignment="1">
      <alignment vertical="center" wrapText="1"/>
    </xf>
    <xf numFmtId="178" fontId="6" fillId="0" borderId="0" xfId="1" applyNumberFormat="1" applyFont="1" applyBorder="1" applyAlignment="1">
      <alignment vertical="center" wrapText="1"/>
    </xf>
    <xf numFmtId="178" fontId="2" fillId="0" borderId="48" xfId="2" applyNumberFormat="1" applyFont="1" applyBorder="1" applyAlignment="1">
      <alignment vertical="center"/>
    </xf>
    <xf numFmtId="178" fontId="2" fillId="0" borderId="76" xfId="2" applyNumberFormat="1" applyFont="1" applyBorder="1" applyAlignment="1">
      <alignment vertical="center"/>
    </xf>
    <xf numFmtId="178" fontId="2" fillId="0" borderId="77" xfId="2" applyNumberFormat="1" applyFont="1" applyBorder="1" applyAlignment="1">
      <alignment vertical="center"/>
    </xf>
    <xf numFmtId="178" fontId="21" fillId="5" borderId="78" xfId="1" applyNumberFormat="1" applyFont="1" applyFill="1" applyBorder="1" applyAlignment="1">
      <alignment horizontal="center" vertical="center" wrapText="1"/>
    </xf>
    <xf numFmtId="0" fontId="2" fillId="4" borderId="31" xfId="1" applyFont="1" applyFill="1" applyBorder="1" applyAlignment="1">
      <alignment horizontal="center" vertical="center" wrapText="1"/>
    </xf>
    <xf numFmtId="0" fontId="2" fillId="4" borderId="60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46" xfId="1" applyFont="1" applyFill="1" applyBorder="1" applyAlignment="1">
      <alignment horizontal="center" vertical="center" wrapText="1"/>
    </xf>
    <xf numFmtId="0" fontId="2" fillId="4" borderId="67" xfId="2" applyFont="1" applyFill="1" applyBorder="1" applyAlignment="1">
      <alignment horizontal="center" vertical="center" wrapText="1"/>
    </xf>
    <xf numFmtId="0" fontId="38" fillId="0" borderId="79" xfId="2" applyBorder="1" applyAlignment="1">
      <alignment horizontal="center" vertical="center"/>
    </xf>
    <xf numFmtId="0" fontId="2" fillId="4" borderId="80" xfId="2" applyFont="1" applyFill="1" applyBorder="1" applyAlignment="1">
      <alignment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80" xfId="1" applyFont="1" applyFill="1" applyBorder="1" applyAlignment="1">
      <alignment horizontal="center" vertical="center" wrapText="1"/>
    </xf>
    <xf numFmtId="0" fontId="2" fillId="4" borderId="80" xfId="2" applyFont="1" applyFill="1" applyBorder="1" applyAlignment="1">
      <alignment horizontal="center" vertical="center" wrapText="1"/>
    </xf>
    <xf numFmtId="0" fontId="21" fillId="4" borderId="81" xfId="2" applyFont="1" applyFill="1" applyBorder="1" applyAlignment="1">
      <alignment horizontal="center" vertical="center" wrapText="1"/>
    </xf>
    <xf numFmtId="178" fontId="2" fillId="0" borderId="82" xfId="2" applyNumberFormat="1" applyFont="1" applyBorder="1" applyAlignment="1">
      <alignment vertical="center"/>
    </xf>
    <xf numFmtId="0" fontId="2" fillId="9" borderId="1" xfId="1" applyFont="1" applyFill="1" applyBorder="1" applyAlignment="1">
      <alignment horizontal="left" vertical="center" wrapText="1"/>
    </xf>
    <xf numFmtId="0" fontId="19" fillId="9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84" xfId="0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7" fontId="13" fillId="0" borderId="5" xfId="0" applyNumberFormat="1" applyFont="1" applyFill="1" applyBorder="1" applyAlignment="1">
      <alignment horizontal="center" vertical="center" wrapText="1"/>
    </xf>
    <xf numFmtId="7" fontId="13" fillId="0" borderId="26" xfId="0" applyNumberFormat="1" applyFont="1" applyFill="1" applyBorder="1" applyAlignment="1">
      <alignment horizontal="center" vertical="center" wrapText="1"/>
    </xf>
    <xf numFmtId="7" fontId="13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83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4" fillId="2" borderId="87" xfId="1" applyFont="1" applyFill="1" applyBorder="1" applyAlignment="1">
      <alignment horizontal="center" vertical="center" wrapText="1"/>
    </xf>
    <xf numFmtId="0" fontId="4" fillId="2" borderId="73" xfId="1" applyFont="1" applyFill="1" applyBorder="1" applyAlignment="1">
      <alignment horizontal="center" vertical="center" wrapText="1"/>
    </xf>
    <xf numFmtId="0" fontId="4" fillId="2" borderId="8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2" borderId="88" xfId="1" applyFont="1" applyFill="1" applyBorder="1" applyAlignment="1">
      <alignment horizontal="center" vertical="center" wrapText="1"/>
    </xf>
    <xf numFmtId="0" fontId="4" fillId="2" borderId="72" xfId="1" applyFont="1" applyFill="1" applyBorder="1" applyAlignment="1">
      <alignment horizontal="center" vertical="center" wrapText="1"/>
    </xf>
    <xf numFmtId="0" fontId="4" fillId="0" borderId="72" xfId="1" applyFont="1" applyFill="1" applyBorder="1" applyAlignment="1">
      <alignment horizontal="center" vertical="center" wrapText="1"/>
    </xf>
    <xf numFmtId="0" fontId="4" fillId="2" borderId="85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3" fillId="2" borderId="86" xfId="1" applyFont="1" applyFill="1" applyBorder="1" applyAlignment="1">
      <alignment horizontal="center" vertical="center" wrapText="1"/>
    </xf>
    <xf numFmtId="0" fontId="3" fillId="2" borderId="7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4" fillId="2" borderId="83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7" fontId="4" fillId="0" borderId="4" xfId="0" applyNumberFormat="1" applyFont="1" applyFill="1" applyBorder="1" applyAlignment="1">
      <alignment horizontal="center" vertical="center" wrapText="1"/>
    </xf>
    <xf numFmtId="7" fontId="4" fillId="0" borderId="20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20" xfId="0" applyNumberFormat="1" applyFont="1" applyFill="1" applyBorder="1" applyAlignment="1">
      <alignment horizontal="center" vertical="center" wrapText="1"/>
    </xf>
    <xf numFmtId="0" fontId="4" fillId="2" borderId="8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4" fillId="2" borderId="87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71" xfId="1" applyFont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 wrapText="1"/>
    </xf>
    <xf numFmtId="0" fontId="8" fillId="2" borderId="72" xfId="0" applyFont="1" applyFill="1" applyBorder="1" applyAlignment="1">
      <alignment horizontal="center" vertical="center" wrapText="1"/>
    </xf>
    <xf numFmtId="0" fontId="6" fillId="0" borderId="72" xfId="1" applyFont="1" applyBorder="1" applyAlignment="1">
      <alignment horizontal="center" vertical="center"/>
    </xf>
    <xf numFmtId="0" fontId="6" fillId="0" borderId="86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71" xfId="1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27" fillId="0" borderId="7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71" xfId="1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/>
    </xf>
    <xf numFmtId="0" fontId="6" fillId="4" borderId="71" xfId="1" applyFont="1" applyFill="1" applyBorder="1" applyAlignment="1">
      <alignment horizontal="center" vertical="center"/>
    </xf>
    <xf numFmtId="49" fontId="6" fillId="4" borderId="1" xfId="1" applyNumberFormat="1" applyFont="1" applyFill="1" applyBorder="1" applyAlignment="1">
      <alignment horizontal="center" vertical="center"/>
    </xf>
    <xf numFmtId="49" fontId="6" fillId="4" borderId="71" xfId="1" applyNumberFormat="1" applyFont="1" applyFill="1" applyBorder="1" applyAlignment="1">
      <alignment horizontal="center" vertical="center"/>
    </xf>
    <xf numFmtId="0" fontId="3" fillId="5" borderId="95" xfId="1" applyFont="1" applyFill="1" applyBorder="1" applyAlignment="1">
      <alignment horizontal="center" vertical="center" wrapText="1"/>
    </xf>
    <xf numFmtId="0" fontId="3" fillId="5" borderId="96" xfId="1" applyFont="1" applyFill="1" applyBorder="1" applyAlignment="1">
      <alignment horizontal="center" vertical="center" wrapText="1"/>
    </xf>
    <xf numFmtId="0" fontId="3" fillId="5" borderId="97" xfId="1" applyFont="1" applyFill="1" applyBorder="1" applyAlignment="1">
      <alignment horizontal="center" vertical="center" wrapText="1"/>
    </xf>
    <xf numFmtId="0" fontId="16" fillId="6" borderId="76" xfId="2" applyFont="1" applyFill="1" applyBorder="1" applyAlignment="1">
      <alignment horizontal="center" vertical="center" wrapText="1"/>
    </xf>
    <xf numFmtId="0" fontId="16" fillId="6" borderId="48" xfId="2" applyFont="1" applyFill="1" applyBorder="1" applyAlignment="1">
      <alignment horizontal="center" vertical="center" wrapText="1"/>
    </xf>
    <xf numFmtId="0" fontId="18" fillId="7" borderId="91" xfId="2" applyFont="1" applyFill="1" applyBorder="1" applyAlignment="1">
      <alignment horizontal="center" vertical="center" wrapText="1"/>
    </xf>
    <xf numFmtId="0" fontId="25" fillId="7" borderId="92" xfId="2" applyFont="1" applyFill="1" applyBorder="1" applyAlignment="1">
      <alignment wrapText="1"/>
    </xf>
    <xf numFmtId="0" fontId="24" fillId="8" borderId="98" xfId="2" applyFont="1" applyFill="1" applyBorder="1" applyAlignment="1">
      <alignment horizontal="center" vertical="center" wrapText="1"/>
    </xf>
    <xf numFmtId="0" fontId="24" fillId="8" borderId="99" xfId="2" applyFont="1" applyFill="1" applyBorder="1" applyAlignment="1">
      <alignment horizontal="center" vertical="center" wrapText="1"/>
    </xf>
    <xf numFmtId="0" fontId="4" fillId="2" borderId="100" xfId="1" applyFont="1" applyFill="1" applyBorder="1" applyAlignment="1">
      <alignment horizontal="center" vertical="center" wrapText="1"/>
    </xf>
    <xf numFmtId="0" fontId="4" fillId="2" borderId="10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4" fillId="2" borderId="89" xfId="2" applyFont="1" applyFill="1" applyBorder="1" applyAlignment="1">
      <alignment horizontal="center" vertical="center" wrapText="1"/>
    </xf>
    <xf numFmtId="0" fontId="4" fillId="2" borderId="90" xfId="2" applyFont="1" applyFill="1" applyBorder="1" applyAlignment="1">
      <alignment horizontal="center" vertical="center" wrapText="1"/>
    </xf>
    <xf numFmtId="0" fontId="4" fillId="2" borderId="91" xfId="2" applyFont="1" applyFill="1" applyBorder="1" applyAlignment="1">
      <alignment horizontal="center" vertical="center" wrapText="1"/>
    </xf>
    <xf numFmtId="0" fontId="2" fillId="2" borderId="92" xfId="2" applyFont="1" applyFill="1" applyBorder="1" applyAlignment="1">
      <alignment vertical="center"/>
    </xf>
    <xf numFmtId="0" fontId="16" fillId="2" borderId="91" xfId="2" applyFont="1" applyFill="1" applyBorder="1" applyAlignment="1">
      <alignment horizontal="center" vertical="center" textRotation="90" wrapText="1"/>
    </xf>
    <xf numFmtId="0" fontId="16" fillId="2" borderId="92" xfId="2" applyFont="1" applyFill="1" applyBorder="1" applyAlignment="1">
      <alignment textRotation="90"/>
    </xf>
    <xf numFmtId="0" fontId="4" fillId="2" borderId="93" xfId="1" applyFont="1" applyFill="1" applyBorder="1" applyAlignment="1">
      <alignment horizontal="center" vertical="center" wrapText="1"/>
    </xf>
    <xf numFmtId="0" fontId="4" fillId="2" borderId="94" xfId="1" applyFont="1" applyFill="1" applyBorder="1" applyAlignment="1">
      <alignment horizontal="center" vertical="center" wrapText="1"/>
    </xf>
    <xf numFmtId="0" fontId="4" fillId="2" borderId="103" xfId="1" applyFont="1" applyFill="1" applyBorder="1" applyAlignment="1">
      <alignment horizontal="center" vertical="center" wrapText="1"/>
    </xf>
    <xf numFmtId="0" fontId="3" fillId="5" borderId="104" xfId="1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5" borderId="105" xfId="1" applyFont="1" applyFill="1" applyBorder="1" applyAlignment="1">
      <alignment horizontal="center" vertical="center" wrapText="1"/>
    </xf>
    <xf numFmtId="0" fontId="4" fillId="2" borderId="106" xfId="2" applyFont="1" applyFill="1" applyBorder="1" applyAlignment="1">
      <alignment horizontal="center" vertical="center" wrapText="1"/>
    </xf>
    <xf numFmtId="0" fontId="4" fillId="2" borderId="107" xfId="1" applyFont="1" applyFill="1" applyBorder="1" applyAlignment="1">
      <alignment horizontal="center" vertical="center" wrapText="1"/>
    </xf>
    <xf numFmtId="0" fontId="24" fillId="8" borderId="108" xfId="2" applyFont="1" applyFill="1" applyBorder="1" applyAlignment="1">
      <alignment horizontal="center" vertical="center" wrapText="1"/>
    </xf>
    <xf numFmtId="0" fontId="2" fillId="2" borderId="102" xfId="2" applyFont="1" applyFill="1" applyBorder="1" applyAlignment="1">
      <alignment vertical="center"/>
    </xf>
    <xf numFmtId="0" fontId="16" fillId="2" borderId="102" xfId="2" applyFont="1" applyFill="1" applyBorder="1" applyAlignment="1">
      <alignment textRotation="90"/>
    </xf>
    <xf numFmtId="0" fontId="2" fillId="0" borderId="27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25" fillId="7" borderId="102" xfId="2" applyFont="1" applyFill="1" applyBorder="1" applyAlignment="1">
      <alignment wrapText="1"/>
    </xf>
    <xf numFmtId="178" fontId="16" fillId="6" borderId="76" xfId="2" applyNumberFormat="1" applyFont="1" applyFill="1" applyBorder="1" applyAlignment="1">
      <alignment horizontal="center" vertical="center" wrapText="1"/>
    </xf>
    <xf numFmtId="178" fontId="16" fillId="6" borderId="82" xfId="2" applyNumberFormat="1" applyFont="1" applyFill="1" applyBorder="1" applyAlignment="1">
      <alignment horizontal="center" vertical="center" wrapText="1"/>
    </xf>
    <xf numFmtId="178" fontId="6" fillId="0" borderId="0" xfId="1" applyNumberFormat="1" applyFont="1" applyAlignment="1">
      <alignment horizontal="center" vertical="center" wrapText="1"/>
    </xf>
    <xf numFmtId="0" fontId="29" fillId="2" borderId="33" xfId="0" applyFont="1" applyFill="1" applyBorder="1" applyAlignment="1">
      <alignment horizontal="center" vertical="center" wrapText="1"/>
    </xf>
    <xf numFmtId="0" fontId="29" fillId="2" borderId="19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109" xfId="0" applyFont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109" xfId="0" applyFont="1" applyFill="1" applyBorder="1" applyAlignment="1">
      <alignment horizontal="center" vertical="center" wrapText="1"/>
    </xf>
    <xf numFmtId="0" fontId="22" fillId="2" borderId="110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111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104" xfId="0" applyFont="1" applyBorder="1" applyAlignment="1">
      <alignment horizontal="center" vertical="center" wrapText="1"/>
    </xf>
    <xf numFmtId="0" fontId="22" fillId="2" borderId="110" xfId="1" applyFont="1" applyFill="1" applyBorder="1" applyAlignment="1">
      <alignment horizontal="center" vertical="center" wrapText="1"/>
    </xf>
    <xf numFmtId="0" fontId="22" fillId="2" borderId="16" xfId="1" applyFont="1" applyFill="1" applyBorder="1" applyAlignment="1">
      <alignment horizontal="center" vertical="center" wrapText="1"/>
    </xf>
    <xf numFmtId="0" fontId="22" fillId="2" borderId="17" xfId="1" applyFont="1" applyFill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0" fontId="4" fillId="0" borderId="109" xfId="1" applyFont="1" applyBorder="1" applyAlignment="1">
      <alignment horizontal="center" vertical="center" wrapText="1"/>
    </xf>
    <xf numFmtId="0" fontId="4" fillId="0" borderId="111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3794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2</xdr:row>
      <xdr:rowOff>85725</xdr:rowOff>
    </xdr:to>
    <xdr:pic>
      <xdr:nvPicPr>
        <xdr:cNvPr id="3794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9725" y="38100"/>
          <a:ext cx="8382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1992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715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1992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896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896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092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093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38100</xdr:rowOff>
    </xdr:from>
    <xdr:to>
      <xdr:col>0</xdr:col>
      <xdr:colOff>657225</xdr:colOff>
      <xdr:row>2</xdr:row>
      <xdr:rowOff>228600</xdr:rowOff>
    </xdr:to>
    <xdr:pic>
      <xdr:nvPicPr>
        <xdr:cNvPr id="2788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8100"/>
          <a:ext cx="6286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314325</xdr:colOff>
      <xdr:row>0</xdr:row>
      <xdr:rowOff>104775</xdr:rowOff>
    </xdr:from>
    <xdr:to>
      <xdr:col>11</xdr:col>
      <xdr:colOff>1190625</xdr:colOff>
      <xdr:row>2</xdr:row>
      <xdr:rowOff>257175</xdr:rowOff>
    </xdr:to>
    <xdr:pic>
      <xdr:nvPicPr>
        <xdr:cNvPr id="2788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104775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290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2290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06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19050</xdr:colOff>
      <xdr:row>0</xdr:row>
      <xdr:rowOff>47625</xdr:rowOff>
    </xdr:from>
    <xdr:to>
      <xdr:col>9</xdr:col>
      <xdr:colOff>0</xdr:colOff>
      <xdr:row>3</xdr:row>
      <xdr:rowOff>95250</xdr:rowOff>
    </xdr:to>
    <xdr:pic>
      <xdr:nvPicPr>
        <xdr:cNvPr id="2406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7625"/>
          <a:ext cx="8572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40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15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95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2495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3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998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998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4101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4101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4206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4206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4206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888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1889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19"/>
  <sheetViews>
    <sheetView zoomScale="75" zoomScaleNormal="80" workbookViewId="0">
      <selection activeCell="J20" sqref="J20"/>
    </sheetView>
  </sheetViews>
  <sheetFormatPr baseColWidth="10" defaultColWidth="7.5703125" defaultRowHeight="12" x14ac:dyDescent="0.2"/>
  <cols>
    <col min="1" max="1" width="8.7109375" style="2" customWidth="1"/>
    <col min="2" max="2" width="17.85546875" style="2" customWidth="1"/>
    <col min="3" max="3" width="22.85546875" style="2" customWidth="1"/>
    <col min="4" max="4" width="44.28515625" style="2" customWidth="1"/>
    <col min="5" max="5" width="17.85546875" style="2" customWidth="1"/>
    <col min="6" max="6" width="19.140625" style="2" customWidth="1"/>
    <col min="7" max="7" width="13.42578125" style="2" customWidth="1"/>
    <col min="8" max="8" width="18.42578125" style="2" customWidth="1"/>
    <col min="9" max="9" width="14.5703125" style="2" customWidth="1"/>
    <col min="10" max="10" width="14.7109375" style="2" customWidth="1"/>
    <col min="11" max="11" width="26" style="2" customWidth="1"/>
    <col min="12" max="12" width="8.42578125" style="2" customWidth="1"/>
    <col min="13" max="16384" width="7.5703125" style="2"/>
  </cols>
  <sheetData>
    <row r="1" spans="1:23" ht="24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52"/>
    </row>
    <row r="2" spans="1:23" ht="20.25" customHeight="1" x14ac:dyDescent="0.2">
      <c r="A2" s="352"/>
      <c r="B2" s="352"/>
      <c r="K2" s="352"/>
    </row>
    <row r="3" spans="1:23" ht="12.75" customHeight="1" thickBot="1" x14ac:dyDescent="0.25">
      <c r="C3" s="3" t="s">
        <v>2</v>
      </c>
      <c r="D3" s="369" t="s">
        <v>333</v>
      </c>
      <c r="E3" s="369"/>
      <c r="F3" s="3" t="s">
        <v>19</v>
      </c>
      <c r="G3" s="29">
        <v>2012</v>
      </c>
      <c r="K3" s="352"/>
    </row>
    <row r="4" spans="1:23" ht="12.75" customHeight="1" thickTop="1" thickBot="1" x14ac:dyDescent="0.25">
      <c r="C4" s="3"/>
      <c r="D4" s="28"/>
      <c r="F4" s="3"/>
      <c r="G4" s="28"/>
      <c r="K4" s="30"/>
    </row>
    <row r="5" spans="1:23" s="6" customFormat="1" ht="24.75" customHeight="1" thickTop="1" x14ac:dyDescent="0.2">
      <c r="A5" s="359" t="s">
        <v>327</v>
      </c>
      <c r="B5" s="355" t="s">
        <v>48</v>
      </c>
      <c r="C5" s="355" t="s">
        <v>327</v>
      </c>
      <c r="D5" s="355" t="s">
        <v>3</v>
      </c>
      <c r="E5" s="355" t="s">
        <v>7</v>
      </c>
      <c r="F5" s="355" t="s">
        <v>8</v>
      </c>
      <c r="G5" s="355" t="s">
        <v>331</v>
      </c>
      <c r="H5" s="355" t="s">
        <v>4</v>
      </c>
      <c r="I5" s="357" t="s">
        <v>16</v>
      </c>
      <c r="J5" s="367" t="s">
        <v>13</v>
      </c>
      <c r="K5" s="365" t="s">
        <v>1</v>
      </c>
    </row>
    <row r="6" spans="1:23" s="6" customFormat="1" ht="24.75" customHeight="1" x14ac:dyDescent="0.2">
      <c r="A6" s="360"/>
      <c r="B6" s="356"/>
      <c r="C6" s="356"/>
      <c r="D6" s="356"/>
      <c r="E6" s="356"/>
      <c r="F6" s="356"/>
      <c r="G6" s="356"/>
      <c r="H6" s="356"/>
      <c r="I6" s="358"/>
      <c r="J6" s="368"/>
      <c r="K6" s="366"/>
    </row>
    <row r="7" spans="1:23" s="120" customFormat="1" ht="43.5" customHeight="1" x14ac:dyDescent="0.2">
      <c r="A7" s="286" t="s">
        <v>194</v>
      </c>
      <c r="B7" s="287" t="s">
        <v>9</v>
      </c>
      <c r="C7" s="287" t="s">
        <v>199</v>
      </c>
      <c r="D7" s="288" t="s">
        <v>200</v>
      </c>
      <c r="E7" s="289">
        <v>6</v>
      </c>
      <c r="F7" s="290"/>
      <c r="G7" s="291">
        <v>500</v>
      </c>
      <c r="H7" s="281">
        <v>5000000</v>
      </c>
      <c r="I7" s="292" t="s">
        <v>198</v>
      </c>
      <c r="J7" s="353"/>
      <c r="K7" s="293" t="s">
        <v>328</v>
      </c>
      <c r="L7" s="283"/>
    </row>
    <row r="8" spans="1:23" s="120" customFormat="1" ht="38.25" x14ac:dyDescent="0.2">
      <c r="A8" s="286" t="s">
        <v>196</v>
      </c>
      <c r="B8" s="287" t="s">
        <v>9</v>
      </c>
      <c r="C8" s="287" t="s">
        <v>202</v>
      </c>
      <c r="D8" s="288" t="s">
        <v>332</v>
      </c>
      <c r="E8" s="289">
        <v>1</v>
      </c>
      <c r="F8" s="290"/>
      <c r="G8" s="291">
        <v>1</v>
      </c>
      <c r="H8" s="294"/>
      <c r="I8" s="295" t="s">
        <v>198</v>
      </c>
      <c r="J8" s="354"/>
      <c r="K8" s="296" t="s">
        <v>205</v>
      </c>
      <c r="L8" s="283"/>
    </row>
    <row r="9" spans="1:23" s="120" customFormat="1" ht="60" customHeight="1" x14ac:dyDescent="0.2">
      <c r="A9" s="286" t="s">
        <v>46</v>
      </c>
      <c r="B9" s="287" t="s">
        <v>10</v>
      </c>
      <c r="C9" s="287" t="s">
        <v>47</v>
      </c>
      <c r="D9" s="288" t="s">
        <v>133</v>
      </c>
      <c r="E9" s="289">
        <v>6</v>
      </c>
      <c r="F9" s="290"/>
      <c r="G9" s="291">
        <v>2</v>
      </c>
      <c r="H9" s="281">
        <v>100000</v>
      </c>
      <c r="I9" s="295" t="s">
        <v>201</v>
      </c>
      <c r="J9" s="354"/>
      <c r="K9" s="296" t="s">
        <v>134</v>
      </c>
    </row>
    <row r="10" spans="1:23" s="120" customFormat="1" ht="60" customHeight="1" x14ac:dyDescent="0.2">
      <c r="A10" s="286" t="s">
        <v>167</v>
      </c>
      <c r="B10" s="287" t="s">
        <v>10</v>
      </c>
      <c r="C10" s="287" t="s">
        <v>203</v>
      </c>
      <c r="D10" s="288" t="s">
        <v>204</v>
      </c>
      <c r="E10" s="297">
        <v>6</v>
      </c>
      <c r="F10" s="289"/>
      <c r="G10" s="305">
        <v>1</v>
      </c>
      <c r="H10" s="281">
        <v>1000000</v>
      </c>
      <c r="I10" s="299" t="s">
        <v>201</v>
      </c>
      <c r="J10" s="353"/>
      <c r="K10" s="300"/>
    </row>
    <row r="11" spans="1:23" s="120" customFormat="1" ht="74.25" customHeight="1" x14ac:dyDescent="0.2">
      <c r="A11" s="301" t="s">
        <v>15</v>
      </c>
      <c r="B11" s="298" t="s">
        <v>10</v>
      </c>
      <c r="C11" s="298" t="s">
        <v>14</v>
      </c>
      <c r="D11" s="302" t="s">
        <v>206</v>
      </c>
      <c r="E11" s="303">
        <v>6</v>
      </c>
      <c r="F11" s="304"/>
      <c r="G11" s="291" t="s">
        <v>329</v>
      </c>
      <c r="H11" s="282">
        <v>6000000</v>
      </c>
      <c r="I11" s="299" t="s">
        <v>207</v>
      </c>
      <c r="J11" s="353"/>
      <c r="K11" s="314" t="s">
        <v>135</v>
      </c>
    </row>
    <row r="12" spans="1:23" s="1" customFormat="1" ht="13.5" thickBot="1" x14ac:dyDescent="0.25">
      <c r="A12" s="306" t="s">
        <v>0</v>
      </c>
      <c r="B12" s="307"/>
      <c r="C12" s="307"/>
      <c r="D12" s="307"/>
      <c r="E12" s="307"/>
      <c r="F12" s="307"/>
      <c r="G12" s="307">
        <v>35466</v>
      </c>
      <c r="H12" s="308">
        <f>SUM(H7:H11)</f>
        <v>12100000</v>
      </c>
      <c r="I12" s="361"/>
      <c r="J12" s="362"/>
      <c r="K12" s="363"/>
    </row>
    <row r="13" spans="1:23" s="1" customFormat="1" ht="25.5" customHeight="1" thickTop="1" x14ac:dyDescent="0.2">
      <c r="L13" s="9"/>
      <c r="M13" s="9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s="1" customFormat="1" ht="25.5" customHeight="1" x14ac:dyDescent="0.2">
      <c r="C14" s="8"/>
      <c r="D14" s="8"/>
      <c r="E14" s="8"/>
      <c r="F14" s="8"/>
      <c r="G14" s="8"/>
      <c r="H14" s="12"/>
      <c r="I14" s="12"/>
      <c r="J14" s="9"/>
      <c r="K14" s="9"/>
      <c r="L14" s="15"/>
      <c r="M14" s="1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s="1" customFormat="1" ht="19.5" customHeight="1" x14ac:dyDescent="0.2">
      <c r="C15" s="11"/>
      <c r="D15" s="11"/>
      <c r="E15" s="31"/>
      <c r="F15" s="13"/>
      <c r="G15" s="11"/>
      <c r="H15" s="16"/>
      <c r="I15" s="16"/>
      <c r="J15" s="15"/>
      <c r="K15" s="15"/>
      <c r="L15" s="15"/>
      <c r="M15" s="1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s="1" customFormat="1" ht="19.5" customHeight="1" x14ac:dyDescent="0.2">
      <c r="C16" s="11"/>
      <c r="D16" s="11"/>
      <c r="E16" s="13"/>
      <c r="F16" s="13"/>
      <c r="G16" s="11"/>
      <c r="H16" s="16"/>
      <c r="I16" s="16"/>
      <c r="J16" s="15"/>
      <c r="K16" s="15"/>
      <c r="L16" s="10"/>
      <c r="M16" s="10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s="1" customFormat="1" ht="12.75" x14ac:dyDescent="0.2">
      <c r="C17" s="11"/>
      <c r="D17" s="11"/>
      <c r="E17" s="14"/>
      <c r="F17" s="14"/>
      <c r="G17" s="11"/>
      <c r="H17" s="16"/>
      <c r="I17" s="16"/>
      <c r="J17" s="10"/>
      <c r="K17" s="10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x14ac:dyDescent="0.2">
      <c r="A18" s="1"/>
      <c r="B18" s="1"/>
      <c r="C18" s="1"/>
      <c r="D18" s="1"/>
      <c r="E18" s="1"/>
      <c r="F18" s="1"/>
      <c r="G18" s="1"/>
      <c r="H18" s="1"/>
      <c r="I18" s="1"/>
      <c r="J18" s="4"/>
      <c r="K18" s="5"/>
    </row>
    <row r="19" spans="1:23" x14ac:dyDescent="0.2">
      <c r="H19" s="32"/>
    </row>
  </sheetData>
  <mergeCells count="17">
    <mergeCell ref="I12:K12"/>
    <mergeCell ref="C1:J1"/>
    <mergeCell ref="K5:K6"/>
    <mergeCell ref="H5:H6"/>
    <mergeCell ref="C5:C6"/>
    <mergeCell ref="J5:J6"/>
    <mergeCell ref="D3:E3"/>
    <mergeCell ref="K1:K3"/>
    <mergeCell ref="E5:E6"/>
    <mergeCell ref="A1:B2"/>
    <mergeCell ref="J7:J11"/>
    <mergeCell ref="D5:D6"/>
    <mergeCell ref="B5:B6"/>
    <mergeCell ref="F5:F6"/>
    <mergeCell ref="I5:I6"/>
    <mergeCell ref="A5:A6"/>
    <mergeCell ref="G5:G6"/>
  </mergeCells>
  <phoneticPr fontId="14" type="noConversion"/>
  <printOptions horizontalCentered="1" verticalCentered="1"/>
  <pageMargins left="0.55118110236220474" right="0.35433070866141736" top="0.19685039370078741" bottom="0.23622047244094491" header="0.19685039370078741" footer="0.19685039370078741"/>
  <pageSetup paperSize="5" scale="8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1"/>
  <sheetViews>
    <sheetView topLeftCell="B1" zoomScale="80" zoomScaleNormal="80" workbookViewId="0">
      <selection activeCell="G11" sqref="G11"/>
    </sheetView>
  </sheetViews>
  <sheetFormatPr baseColWidth="10" defaultColWidth="7.5703125" defaultRowHeight="12" x14ac:dyDescent="0.2"/>
  <cols>
    <col min="1" max="1" width="7.5703125" style="122"/>
    <col min="2" max="2" width="9.140625" style="122" customWidth="1"/>
    <col min="3" max="3" width="14.140625" style="122" customWidth="1"/>
    <col min="4" max="4" width="16.42578125" style="122" customWidth="1"/>
    <col min="5" max="5" width="50.42578125" style="122" customWidth="1"/>
    <col min="6" max="6" width="20.85546875" style="269" customWidth="1"/>
    <col min="7" max="7" width="13.7109375" style="121" customWidth="1"/>
    <col min="8" max="8" width="15.28515625" style="121" customWidth="1"/>
    <col min="9" max="9" width="10" style="121" bestFit="1" customWidth="1"/>
    <col min="10" max="10" width="20.5703125" style="122" customWidth="1"/>
    <col min="11" max="11" width="17.42578125" style="122" customWidth="1"/>
    <col min="12" max="12" width="20.5703125" style="122" customWidth="1"/>
    <col min="13" max="13" width="19.85546875" style="122" customWidth="1"/>
    <col min="14" max="16384" width="7.5703125" style="122"/>
  </cols>
  <sheetData>
    <row r="1" spans="1:13" ht="33.75" customHeight="1" x14ac:dyDescent="0.2">
      <c r="A1" s="384"/>
      <c r="B1" s="384"/>
      <c r="C1" s="386" t="s">
        <v>18</v>
      </c>
      <c r="D1" s="386"/>
      <c r="E1" s="386"/>
      <c r="F1" s="386"/>
      <c r="G1" s="386"/>
      <c r="H1" s="386"/>
      <c r="I1" s="386"/>
      <c r="J1" s="386"/>
      <c r="K1" s="386"/>
      <c r="L1" s="384"/>
    </row>
    <row r="2" spans="1:13" ht="12.75" customHeight="1" x14ac:dyDescent="0.2">
      <c r="A2" s="384"/>
      <c r="B2" s="384"/>
      <c r="C2" s="123"/>
      <c r="D2" s="123"/>
      <c r="H2" s="268"/>
      <c r="L2" s="384"/>
    </row>
    <row r="3" spans="1:13" ht="12.75" customHeight="1" thickBot="1" x14ac:dyDescent="0.25">
      <c r="C3" s="123" t="s">
        <v>2</v>
      </c>
      <c r="D3" s="385" t="s">
        <v>333</v>
      </c>
      <c r="E3" s="385"/>
      <c r="G3" s="268" t="s">
        <v>19</v>
      </c>
      <c r="H3" s="277">
        <v>2012</v>
      </c>
      <c r="L3" s="384"/>
    </row>
    <row r="4" spans="1:13" ht="12.75" customHeight="1" thickTop="1" thickBot="1" x14ac:dyDescent="0.25">
      <c r="C4" s="123"/>
      <c r="D4" s="127"/>
      <c r="G4" s="268"/>
      <c r="H4" s="188"/>
      <c r="L4" s="121"/>
    </row>
    <row r="5" spans="1:13" s="118" customFormat="1" ht="24.75" customHeight="1" x14ac:dyDescent="0.2">
      <c r="A5" s="375" t="s">
        <v>5</v>
      </c>
      <c r="B5" s="372" t="s">
        <v>48</v>
      </c>
      <c r="C5" s="372" t="s">
        <v>42</v>
      </c>
      <c r="D5" s="372" t="s">
        <v>3</v>
      </c>
      <c r="E5" s="372" t="s">
        <v>20</v>
      </c>
      <c r="F5" s="378" t="s">
        <v>183</v>
      </c>
      <c r="G5" s="372" t="s">
        <v>7</v>
      </c>
      <c r="H5" s="372" t="s">
        <v>8</v>
      </c>
      <c r="I5" s="372" t="s">
        <v>6</v>
      </c>
      <c r="J5" s="372" t="s">
        <v>4</v>
      </c>
      <c r="K5" s="372" t="s">
        <v>16</v>
      </c>
      <c r="L5" s="372" t="s">
        <v>13</v>
      </c>
      <c r="M5" s="370" t="s">
        <v>1</v>
      </c>
    </row>
    <row r="6" spans="1:13" s="118" customFormat="1" ht="21" customHeight="1" x14ac:dyDescent="0.2">
      <c r="A6" s="376"/>
      <c r="B6" s="373"/>
      <c r="C6" s="373"/>
      <c r="D6" s="373"/>
      <c r="E6" s="373"/>
      <c r="F6" s="379"/>
      <c r="G6" s="373"/>
      <c r="H6" s="373"/>
      <c r="I6" s="373"/>
      <c r="J6" s="373"/>
      <c r="K6" s="373"/>
      <c r="L6" s="373"/>
      <c r="M6" s="371"/>
    </row>
    <row r="7" spans="1:13" s="118" customFormat="1" ht="78.75" x14ac:dyDescent="0.2">
      <c r="A7" s="377" t="s">
        <v>184</v>
      </c>
      <c r="B7" s="382" t="s">
        <v>9</v>
      </c>
      <c r="C7" s="382" t="s">
        <v>185</v>
      </c>
      <c r="D7" s="383" t="s">
        <v>197</v>
      </c>
      <c r="E7" s="189" t="s">
        <v>336</v>
      </c>
      <c r="F7" s="350" t="s">
        <v>372</v>
      </c>
      <c r="G7" s="117">
        <v>3</v>
      </c>
      <c r="H7" s="117">
        <v>1</v>
      </c>
      <c r="I7" s="351">
        <v>10</v>
      </c>
      <c r="J7" s="285">
        <v>264000000</v>
      </c>
      <c r="K7" s="17" t="s">
        <v>189</v>
      </c>
      <c r="L7" s="374"/>
      <c r="M7" s="323"/>
    </row>
    <row r="8" spans="1:13" s="118" customFormat="1" ht="78.75" x14ac:dyDescent="0.2">
      <c r="A8" s="377"/>
      <c r="B8" s="382"/>
      <c r="C8" s="382"/>
      <c r="D8" s="383"/>
      <c r="E8" s="189" t="s">
        <v>336</v>
      </c>
      <c r="F8" s="350" t="s">
        <v>373</v>
      </c>
      <c r="G8" s="117">
        <v>3</v>
      </c>
      <c r="H8" s="117">
        <v>1</v>
      </c>
      <c r="I8" s="351">
        <v>4</v>
      </c>
      <c r="J8" s="285">
        <v>105600000</v>
      </c>
      <c r="K8" s="17"/>
      <c r="L8" s="374"/>
      <c r="M8" s="323"/>
    </row>
    <row r="9" spans="1:13" s="118" customFormat="1" ht="93.75" customHeight="1" x14ac:dyDescent="0.2">
      <c r="A9" s="377"/>
      <c r="B9" s="382"/>
      <c r="C9" s="382"/>
      <c r="D9" s="383"/>
      <c r="E9" s="189" t="s">
        <v>336</v>
      </c>
      <c r="F9" s="350" t="s">
        <v>339</v>
      </c>
      <c r="G9" s="117">
        <v>3</v>
      </c>
      <c r="H9" s="117">
        <v>1</v>
      </c>
      <c r="I9" s="351">
        <v>1</v>
      </c>
      <c r="J9" s="285">
        <v>33600000</v>
      </c>
      <c r="K9" s="17" t="s">
        <v>189</v>
      </c>
      <c r="L9" s="374"/>
      <c r="M9" s="323"/>
    </row>
    <row r="10" spans="1:13" s="118" customFormat="1" ht="93.75" customHeight="1" x14ac:dyDescent="0.2">
      <c r="A10" s="377"/>
      <c r="B10" s="382"/>
      <c r="C10" s="382"/>
      <c r="D10" s="383"/>
      <c r="E10" s="189" t="s">
        <v>336</v>
      </c>
      <c r="F10" s="350" t="s">
        <v>340</v>
      </c>
      <c r="G10" s="117">
        <v>3</v>
      </c>
      <c r="H10" s="117">
        <v>1</v>
      </c>
      <c r="I10" s="284">
        <v>1</v>
      </c>
      <c r="J10" s="285">
        <v>33600000</v>
      </c>
      <c r="K10" s="17"/>
      <c r="L10" s="374"/>
      <c r="M10" s="323"/>
    </row>
    <row r="11" spans="1:13" s="118" customFormat="1" ht="90.75" customHeight="1" x14ac:dyDescent="0.2">
      <c r="A11" s="377"/>
      <c r="B11" s="382"/>
      <c r="C11" s="382"/>
      <c r="D11" s="383"/>
      <c r="E11" s="189" t="s">
        <v>336</v>
      </c>
      <c r="F11" s="350" t="s">
        <v>341</v>
      </c>
      <c r="G11" s="117">
        <v>3</v>
      </c>
      <c r="H11" s="117">
        <v>1</v>
      </c>
      <c r="I11" s="284">
        <v>1</v>
      </c>
      <c r="J11" s="285">
        <v>33600000</v>
      </c>
      <c r="K11" s="17" t="s">
        <v>189</v>
      </c>
      <c r="L11" s="374"/>
      <c r="M11" s="324"/>
    </row>
    <row r="12" spans="1:13" s="118" customFormat="1" ht="90.75" customHeight="1" x14ac:dyDescent="0.2">
      <c r="A12" s="322"/>
      <c r="B12" s="382"/>
      <c r="C12" s="382"/>
      <c r="D12" s="383"/>
      <c r="E12" s="189" t="s">
        <v>337</v>
      </c>
      <c r="F12" s="350" t="s">
        <v>342</v>
      </c>
      <c r="G12" s="117">
        <v>3</v>
      </c>
      <c r="H12" s="117">
        <v>1</v>
      </c>
      <c r="I12" s="284">
        <v>1</v>
      </c>
      <c r="J12" s="285">
        <v>30000000</v>
      </c>
      <c r="K12" s="17"/>
      <c r="L12" s="316"/>
      <c r="M12" s="324"/>
    </row>
    <row r="13" spans="1:13" s="118" customFormat="1" ht="90.75" customHeight="1" x14ac:dyDescent="0.2">
      <c r="A13" s="322"/>
      <c r="B13" s="382"/>
      <c r="C13" s="382"/>
      <c r="D13" s="383"/>
      <c r="E13" s="189" t="s">
        <v>337</v>
      </c>
      <c r="F13" s="350" t="s">
        <v>338</v>
      </c>
      <c r="G13" s="117">
        <v>3</v>
      </c>
      <c r="H13" s="117">
        <v>1</v>
      </c>
      <c r="I13" s="351">
        <v>1</v>
      </c>
      <c r="J13" s="285">
        <v>36000000</v>
      </c>
      <c r="K13" s="17"/>
      <c r="L13" s="316"/>
      <c r="M13" s="324"/>
    </row>
    <row r="14" spans="1:13" s="118" customFormat="1" ht="93.75" customHeight="1" x14ac:dyDescent="0.2">
      <c r="A14" s="322" t="s">
        <v>186</v>
      </c>
      <c r="B14" s="315" t="s">
        <v>9</v>
      </c>
      <c r="C14" s="318" t="s">
        <v>187</v>
      </c>
      <c r="D14" s="318" t="s">
        <v>188</v>
      </c>
      <c r="E14" s="317" t="s">
        <v>336</v>
      </c>
      <c r="F14" s="350" t="s">
        <v>374</v>
      </c>
      <c r="G14" s="117">
        <v>3</v>
      </c>
      <c r="H14" s="117">
        <v>1</v>
      </c>
      <c r="I14" s="351">
        <v>5</v>
      </c>
      <c r="J14" s="319">
        <v>108000000</v>
      </c>
      <c r="K14" s="320" t="s">
        <v>295</v>
      </c>
      <c r="L14" s="321"/>
      <c r="M14" s="324"/>
    </row>
    <row r="15" spans="1:13" s="123" customFormat="1" ht="15.75" customHeight="1" thickBot="1" x14ac:dyDescent="0.25">
      <c r="A15" s="380" t="s">
        <v>0</v>
      </c>
      <c r="B15" s="381"/>
      <c r="C15" s="381"/>
      <c r="D15" s="381"/>
      <c r="E15" s="381"/>
      <c r="F15" s="381"/>
      <c r="G15" s="381"/>
      <c r="H15" s="381"/>
      <c r="I15" s="325">
        <f>SUM(I7:I14)</f>
        <v>24</v>
      </c>
      <c r="J15" s="326">
        <f>SUM(J7:J14)</f>
        <v>644400000</v>
      </c>
      <c r="K15" s="326"/>
      <c r="L15" s="326"/>
      <c r="M15" s="327"/>
    </row>
    <row r="16" spans="1:13" s="126" customFormat="1" x14ac:dyDescent="0.2">
      <c r="F16" s="270"/>
      <c r="G16" s="273"/>
      <c r="H16" s="273"/>
      <c r="I16" s="273"/>
    </row>
    <row r="17" spans="3:25" s="126" customFormat="1" ht="25.5" customHeight="1" x14ac:dyDescent="0.2">
      <c r="C17" s="180"/>
      <c r="D17" s="180"/>
      <c r="E17" s="180"/>
      <c r="F17" s="271"/>
      <c r="G17" s="274"/>
      <c r="H17" s="274"/>
      <c r="I17" s="274"/>
      <c r="J17" s="181"/>
      <c r="K17" s="181"/>
      <c r="L17" s="182"/>
      <c r="M17" s="182"/>
      <c r="N17" s="182"/>
      <c r="O17" s="182"/>
      <c r="P17" s="183"/>
      <c r="Q17" s="183"/>
      <c r="R17" s="183"/>
      <c r="S17" s="183"/>
      <c r="T17" s="183"/>
      <c r="U17" s="183"/>
      <c r="V17" s="183"/>
      <c r="W17" s="183"/>
      <c r="X17" s="183"/>
      <c r="Y17" s="183"/>
    </row>
    <row r="18" spans="3:25" s="126" customFormat="1" ht="54" customHeight="1" x14ac:dyDescent="0.2">
      <c r="C18" s="184"/>
      <c r="D18" s="184"/>
      <c r="E18" s="184" t="s">
        <v>330</v>
      </c>
      <c r="F18" s="272"/>
      <c r="G18" s="275"/>
      <c r="H18" s="275"/>
      <c r="I18" s="278"/>
      <c r="J18" s="185"/>
      <c r="K18" s="185"/>
      <c r="L18" s="186"/>
      <c r="M18" s="186"/>
      <c r="N18" s="186"/>
      <c r="O18" s="186"/>
      <c r="P18" s="183"/>
      <c r="Q18" s="183"/>
      <c r="R18" s="183"/>
      <c r="S18" s="183"/>
      <c r="T18" s="183"/>
      <c r="U18" s="183"/>
      <c r="V18" s="183"/>
      <c r="W18" s="183"/>
      <c r="X18" s="183"/>
      <c r="Y18" s="183"/>
    </row>
    <row r="19" spans="3:25" s="126" customFormat="1" ht="19.5" customHeight="1" x14ac:dyDescent="0.2">
      <c r="C19" s="184"/>
      <c r="D19" s="184"/>
      <c r="E19" s="184"/>
      <c r="F19" s="272"/>
      <c r="G19" s="275"/>
      <c r="H19" s="275"/>
      <c r="I19" s="278"/>
      <c r="J19" s="185"/>
      <c r="K19" s="185"/>
      <c r="L19" s="186"/>
      <c r="M19" s="186"/>
      <c r="N19" s="186"/>
      <c r="O19" s="186"/>
      <c r="P19" s="183"/>
      <c r="Q19" s="183"/>
      <c r="R19" s="183"/>
      <c r="S19" s="183"/>
      <c r="T19" s="183"/>
      <c r="U19" s="183"/>
      <c r="V19" s="183"/>
      <c r="W19" s="183"/>
      <c r="X19" s="183"/>
      <c r="Y19" s="183"/>
    </row>
    <row r="20" spans="3:25" s="126" customFormat="1" ht="19.5" customHeight="1" x14ac:dyDescent="0.2">
      <c r="C20" s="184"/>
      <c r="D20" s="184"/>
      <c r="E20" s="184"/>
      <c r="F20" s="272"/>
      <c r="G20" s="276"/>
      <c r="H20" s="276"/>
      <c r="I20" s="278"/>
      <c r="J20" s="185"/>
      <c r="K20" s="185"/>
      <c r="L20" s="187"/>
      <c r="M20" s="187"/>
      <c r="N20" s="187"/>
      <c r="O20" s="187"/>
      <c r="P20" s="183"/>
      <c r="Q20" s="183"/>
      <c r="R20" s="183"/>
      <c r="S20" s="183"/>
      <c r="T20" s="183"/>
      <c r="U20" s="183"/>
      <c r="V20" s="183"/>
      <c r="W20" s="183"/>
      <c r="X20" s="183"/>
      <c r="Y20" s="183"/>
    </row>
    <row r="21" spans="3:25" s="126" customFormat="1" x14ac:dyDescent="0.2">
      <c r="F21" s="270"/>
      <c r="G21" s="273"/>
      <c r="H21" s="273"/>
      <c r="I21" s="273"/>
      <c r="L21" s="188"/>
      <c r="M21" s="183"/>
      <c r="N21" s="183"/>
      <c r="O21" s="183"/>
      <c r="P21" s="183"/>
      <c r="Q21" s="183"/>
      <c r="R21" s="183"/>
      <c r="S21" s="183"/>
      <c r="T21" s="183"/>
      <c r="U21" s="183"/>
      <c r="V21" s="183"/>
      <c r="W21" s="183"/>
      <c r="X21" s="183"/>
      <c r="Y21" s="183"/>
    </row>
  </sheetData>
  <mergeCells count="23">
    <mergeCell ref="L1:L3"/>
    <mergeCell ref="D3:E3"/>
    <mergeCell ref="C5:C6"/>
    <mergeCell ref="D5:D6"/>
    <mergeCell ref="H5:H6"/>
    <mergeCell ref="A1:B2"/>
    <mergeCell ref="C1:K1"/>
    <mergeCell ref="A15:H15"/>
    <mergeCell ref="I5:I6"/>
    <mergeCell ref="J5:J6"/>
    <mergeCell ref="B7:B13"/>
    <mergeCell ref="C7:C13"/>
    <mergeCell ref="D7:D13"/>
    <mergeCell ref="M5:M6"/>
    <mergeCell ref="G5:G6"/>
    <mergeCell ref="K5:K6"/>
    <mergeCell ref="L5:L6"/>
    <mergeCell ref="L7:L11"/>
    <mergeCell ref="A5:A6"/>
    <mergeCell ref="A7:A11"/>
    <mergeCell ref="B5:B6"/>
    <mergeCell ref="E5:E6"/>
    <mergeCell ref="F5:F6"/>
  </mergeCells>
  <phoneticPr fontId="35" type="noConversion"/>
  <printOptions horizontalCentered="1"/>
  <pageMargins left="0.47244094488188981" right="0.19685039370078741" top="0.31496062992125984" bottom="0.31496062992125984" header="0.23622047244094491" footer="0.19685039370078741"/>
  <pageSetup paperSize="5" scale="70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D1" workbookViewId="0">
      <selection activeCell="E9" sqref="E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52"/>
    </row>
    <row r="2" spans="1:24" ht="12.75" customHeight="1" x14ac:dyDescent="0.2">
      <c r="A2" s="352"/>
      <c r="B2" s="352"/>
      <c r="C2" s="3"/>
      <c r="D2" s="3"/>
      <c r="G2" s="3"/>
      <c r="K2" s="352"/>
    </row>
    <row r="3" spans="1:24" ht="20.25" customHeight="1" x14ac:dyDescent="0.2">
      <c r="A3" s="352"/>
      <c r="B3" s="352"/>
      <c r="K3" s="352"/>
    </row>
    <row r="4" spans="1:24" ht="12.75" customHeight="1" thickBot="1" x14ac:dyDescent="0.25">
      <c r="C4" s="3" t="s">
        <v>2</v>
      </c>
      <c r="D4" s="369" t="s">
        <v>333</v>
      </c>
      <c r="E4" s="369"/>
      <c r="F4" s="3" t="s">
        <v>19</v>
      </c>
      <c r="G4" s="29">
        <v>2012</v>
      </c>
      <c r="K4" s="352"/>
    </row>
    <row r="5" spans="1:24" ht="12.75" customHeight="1" thickTop="1" x14ac:dyDescent="0.2">
      <c r="C5" s="3"/>
      <c r="D5" s="116"/>
      <c r="F5" s="3"/>
      <c r="G5" s="28"/>
      <c r="K5" s="30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98" t="s">
        <v>5</v>
      </c>
      <c r="B7" s="391" t="s">
        <v>48</v>
      </c>
      <c r="C7" s="391" t="s">
        <v>42</v>
      </c>
      <c r="D7" s="391" t="s">
        <v>3</v>
      </c>
      <c r="E7" s="394" t="s">
        <v>20</v>
      </c>
      <c r="F7" s="391" t="s">
        <v>7</v>
      </c>
      <c r="G7" s="391" t="s">
        <v>8</v>
      </c>
      <c r="H7" s="391" t="s">
        <v>6</v>
      </c>
      <c r="I7" s="391" t="s">
        <v>4</v>
      </c>
      <c r="J7" s="394" t="s">
        <v>16</v>
      </c>
      <c r="K7" s="389" t="s">
        <v>13</v>
      </c>
      <c r="L7" s="387" t="s">
        <v>1</v>
      </c>
    </row>
    <row r="8" spans="1:24" s="6" customFormat="1" ht="24.75" customHeight="1" x14ac:dyDescent="0.2">
      <c r="A8" s="399"/>
      <c r="B8" s="393"/>
      <c r="C8" s="392"/>
      <c r="D8" s="393"/>
      <c r="E8" s="395"/>
      <c r="F8" s="392"/>
      <c r="G8" s="393"/>
      <c r="H8" s="393"/>
      <c r="I8" s="392"/>
      <c r="J8" s="395"/>
      <c r="K8" s="390"/>
      <c r="L8" s="388"/>
    </row>
    <row r="9" spans="1:24" s="6" customFormat="1" ht="62.25" customHeight="1" x14ac:dyDescent="0.2">
      <c r="A9" s="23" t="s">
        <v>43</v>
      </c>
      <c r="B9" s="24" t="s">
        <v>9</v>
      </c>
      <c r="C9" s="24" t="s">
        <v>44</v>
      </c>
      <c r="D9" s="38" t="s">
        <v>45</v>
      </c>
      <c r="E9" s="18" t="s">
        <v>122</v>
      </c>
      <c r="F9" s="280">
        <v>1</v>
      </c>
      <c r="G9" s="280">
        <v>1</v>
      </c>
      <c r="H9" s="17">
        <v>700</v>
      </c>
      <c r="I9" s="20">
        <f>650000*H9</f>
        <v>455000000</v>
      </c>
      <c r="J9" s="39" t="s">
        <v>123</v>
      </c>
      <c r="K9" s="38" t="s">
        <v>334</v>
      </c>
      <c r="L9" s="279" t="s">
        <v>38</v>
      </c>
    </row>
    <row r="10" spans="1:24" s="7" customFormat="1" ht="15.75" customHeight="1" thickBot="1" x14ac:dyDescent="0.25">
      <c r="A10" s="396" t="s">
        <v>0</v>
      </c>
      <c r="B10" s="397"/>
      <c r="C10" s="397"/>
      <c r="D10" s="397"/>
      <c r="E10" s="397"/>
      <c r="F10" s="397"/>
      <c r="G10" s="397"/>
      <c r="H10" s="21">
        <f>SUM(H9:H9)</f>
        <v>700</v>
      </c>
      <c r="I10" s="22">
        <f>SUM(I9:I9)</f>
        <v>455000000</v>
      </c>
      <c r="J10" s="26"/>
      <c r="K10" s="26"/>
      <c r="L10" s="27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A10:G10"/>
    <mergeCell ref="C1:J1"/>
    <mergeCell ref="H7:H8"/>
    <mergeCell ref="I7:I8"/>
    <mergeCell ref="J7:J8"/>
    <mergeCell ref="A7:A8"/>
    <mergeCell ref="B7:B8"/>
    <mergeCell ref="F7:F8"/>
    <mergeCell ref="G7:G8"/>
    <mergeCell ref="D4:E4"/>
    <mergeCell ref="L7:L8"/>
    <mergeCell ref="K7:K8"/>
    <mergeCell ref="K1:K4"/>
    <mergeCell ref="A1:B3"/>
    <mergeCell ref="C7:C8"/>
    <mergeCell ref="D7:D8"/>
    <mergeCell ref="E7:E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topLeftCell="D1" workbookViewId="0">
      <selection activeCell="H10" sqref="H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52"/>
    </row>
    <row r="2" spans="1:24" ht="12.75" customHeight="1" x14ac:dyDescent="0.2">
      <c r="A2" s="352"/>
      <c r="B2" s="352"/>
      <c r="C2" s="3"/>
      <c r="D2" s="3"/>
      <c r="G2" s="3"/>
      <c r="K2" s="352"/>
    </row>
    <row r="3" spans="1:24" ht="20.25" customHeight="1" x14ac:dyDescent="0.2">
      <c r="A3" s="352"/>
      <c r="B3" s="352"/>
      <c r="K3" s="352"/>
    </row>
    <row r="4" spans="1:24" ht="12.75" customHeight="1" thickBot="1" x14ac:dyDescent="0.25">
      <c r="C4" s="3" t="s">
        <v>2</v>
      </c>
      <c r="D4" s="369" t="s">
        <v>333</v>
      </c>
      <c r="E4" s="369"/>
      <c r="F4" s="3" t="s">
        <v>19</v>
      </c>
      <c r="G4" s="29">
        <v>2012</v>
      </c>
      <c r="K4" s="352"/>
    </row>
    <row r="5" spans="1:24" ht="12.75" customHeight="1" thickTop="1" x14ac:dyDescent="0.2">
      <c r="C5" s="3"/>
      <c r="D5" s="116"/>
      <c r="F5" s="3"/>
      <c r="G5" s="28"/>
      <c r="K5" s="30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98" t="s">
        <v>5</v>
      </c>
      <c r="B7" s="391" t="s">
        <v>48</v>
      </c>
      <c r="C7" s="391" t="s">
        <v>42</v>
      </c>
      <c r="D7" s="391" t="s">
        <v>3</v>
      </c>
      <c r="E7" s="394" t="s">
        <v>20</v>
      </c>
      <c r="F7" s="391" t="s">
        <v>7</v>
      </c>
      <c r="G7" s="391" t="s">
        <v>8</v>
      </c>
      <c r="H7" s="391" t="s">
        <v>6</v>
      </c>
      <c r="I7" s="391" t="s">
        <v>4</v>
      </c>
      <c r="J7" s="394" t="s">
        <v>16</v>
      </c>
      <c r="K7" s="389" t="s">
        <v>13</v>
      </c>
      <c r="L7" s="387" t="s">
        <v>1</v>
      </c>
    </row>
    <row r="8" spans="1:24" s="6" customFormat="1" ht="24.75" customHeight="1" x14ac:dyDescent="0.2">
      <c r="A8" s="399"/>
      <c r="B8" s="393"/>
      <c r="C8" s="392"/>
      <c r="D8" s="393"/>
      <c r="E8" s="395"/>
      <c r="F8" s="392"/>
      <c r="G8" s="393"/>
      <c r="H8" s="393"/>
      <c r="I8" s="392"/>
      <c r="J8" s="395"/>
      <c r="K8" s="390"/>
      <c r="L8" s="388"/>
    </row>
    <row r="9" spans="1:24" s="6" customFormat="1" ht="41.25" customHeight="1" x14ac:dyDescent="0.2">
      <c r="A9" s="406" t="s">
        <v>194</v>
      </c>
      <c r="B9" s="408" t="s">
        <v>9</v>
      </c>
      <c r="C9" s="408" t="s">
        <v>190</v>
      </c>
      <c r="D9" s="400" t="s">
        <v>191</v>
      </c>
      <c r="E9" s="18" t="s">
        <v>192</v>
      </c>
      <c r="F9" s="410">
        <v>6</v>
      </c>
      <c r="G9" s="412" t="s">
        <v>195</v>
      </c>
      <c r="H9" s="17">
        <v>1000</v>
      </c>
      <c r="I9" s="20">
        <v>0</v>
      </c>
      <c r="J9" s="404" t="s">
        <v>193</v>
      </c>
      <c r="K9" s="400"/>
      <c r="L9" s="402"/>
    </row>
    <row r="10" spans="1:24" s="6" customFormat="1" ht="42" customHeight="1" x14ac:dyDescent="0.2">
      <c r="A10" s="407"/>
      <c r="B10" s="409"/>
      <c r="C10" s="409"/>
      <c r="D10" s="401"/>
      <c r="E10" s="18" t="s">
        <v>335</v>
      </c>
      <c r="F10" s="411"/>
      <c r="G10" s="413"/>
      <c r="H10" s="17">
        <v>240</v>
      </c>
      <c r="I10" s="20">
        <v>0</v>
      </c>
      <c r="J10" s="405"/>
      <c r="K10" s="401"/>
      <c r="L10" s="403"/>
    </row>
    <row r="11" spans="1:24" s="7" customFormat="1" ht="15.75" customHeight="1" thickBot="1" x14ac:dyDescent="0.25">
      <c r="A11" s="396" t="s">
        <v>0</v>
      </c>
      <c r="B11" s="397"/>
      <c r="C11" s="397"/>
      <c r="D11" s="397"/>
      <c r="E11" s="397"/>
      <c r="F11" s="397"/>
      <c r="G11" s="397"/>
      <c r="H11" s="21">
        <f>SUM(H9:H10)</f>
        <v>1240</v>
      </c>
      <c r="I11" s="309">
        <f>SUM(I9:I10)</f>
        <v>0</v>
      </c>
      <c r="J11" s="310"/>
      <c r="K11" s="310"/>
      <c r="L11" s="311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26">
    <mergeCell ref="K1:K4"/>
    <mergeCell ref="D4:E4"/>
    <mergeCell ref="E7:E8"/>
    <mergeCell ref="F7:F8"/>
    <mergeCell ref="K7:K8"/>
    <mergeCell ref="L7:L8"/>
    <mergeCell ref="G7:G8"/>
    <mergeCell ref="H7:H8"/>
    <mergeCell ref="I7:I8"/>
    <mergeCell ref="J7:J8"/>
    <mergeCell ref="A7:A8"/>
    <mergeCell ref="B7:B8"/>
    <mergeCell ref="C7:C8"/>
    <mergeCell ref="D7:D8"/>
    <mergeCell ref="A1:B3"/>
    <mergeCell ref="C1:J1"/>
    <mergeCell ref="K9:K10"/>
    <mergeCell ref="L9:L10"/>
    <mergeCell ref="A11:G11"/>
    <mergeCell ref="J9:J10"/>
    <mergeCell ref="A9:A10"/>
    <mergeCell ref="B9:B10"/>
    <mergeCell ref="C9:C10"/>
    <mergeCell ref="D9:D10"/>
    <mergeCell ref="F9:F10"/>
    <mergeCell ref="G9:G10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2"/>
  <sheetViews>
    <sheetView topLeftCell="C1" zoomScaleNormal="100" workbookViewId="0">
      <selection activeCell="F9" sqref="F9:F17"/>
    </sheetView>
  </sheetViews>
  <sheetFormatPr baseColWidth="10" defaultColWidth="0" defaultRowHeight="0" customHeight="1" zeroHeight="1" x14ac:dyDescent="0.2"/>
  <cols>
    <col min="1" max="1" width="10.140625" style="244" customWidth="1"/>
    <col min="2" max="2" width="12.5703125" style="244" customWidth="1"/>
    <col min="3" max="3" width="14.28515625" style="244" customWidth="1"/>
    <col min="4" max="4" width="15.42578125" style="122" customWidth="1"/>
    <col min="5" max="5" width="33.7109375" style="122" customWidth="1"/>
    <col min="6" max="6" width="13.5703125" style="245" customWidth="1"/>
    <col min="7" max="7" width="13.28515625" style="245" customWidth="1"/>
    <col min="8" max="8" width="9.5703125" style="266" customWidth="1"/>
    <col min="9" max="9" width="16.42578125" style="242" customWidth="1"/>
    <col min="10" max="10" width="18.28515625" style="243" customWidth="1"/>
    <col min="11" max="11" width="17.140625" style="243" customWidth="1"/>
    <col min="12" max="12" width="22.5703125" style="243" bestFit="1" customWidth="1"/>
    <col min="13" max="13" width="14.5703125" style="243" customWidth="1"/>
    <col min="14" max="21" width="5.7109375" style="243" customWidth="1"/>
    <col min="22" max="22" width="11.42578125" style="243" customWidth="1"/>
    <col min="23" max="23" width="18.28515625" style="243" customWidth="1"/>
    <col min="24" max="25" width="0" style="243" hidden="1"/>
    <col min="26" max="16384" width="5.7109375" style="243" hidden="1"/>
  </cols>
  <sheetData>
    <row r="1" spans="1:21" s="2" customFormat="1" ht="33.75" customHeight="1" x14ac:dyDescent="0.2">
      <c r="A1" s="352"/>
      <c r="B1" s="364" t="s">
        <v>18</v>
      </c>
      <c r="C1" s="364"/>
      <c r="D1" s="364"/>
      <c r="E1" s="364"/>
      <c r="F1" s="364"/>
      <c r="G1" s="364"/>
      <c r="H1" s="364"/>
      <c r="I1" s="364"/>
      <c r="J1" s="364"/>
      <c r="K1" s="364"/>
      <c r="L1" s="352"/>
    </row>
    <row r="2" spans="1:21" s="2" customFormat="1" ht="12.75" customHeight="1" x14ac:dyDescent="0.2">
      <c r="A2" s="352"/>
      <c r="B2" s="3"/>
      <c r="C2" s="3"/>
      <c r="D2" s="3"/>
      <c r="H2" s="3"/>
      <c r="I2" s="3"/>
      <c r="L2" s="352"/>
    </row>
    <row r="3" spans="1:21" s="2" customFormat="1" ht="20.25" customHeight="1" x14ac:dyDescent="0.2">
      <c r="A3" s="352"/>
      <c r="H3" s="3"/>
      <c r="I3" s="3"/>
      <c r="L3" s="352"/>
    </row>
    <row r="4" spans="1:21" s="2" customFormat="1" ht="19.5" customHeight="1" thickBot="1" x14ac:dyDescent="0.25">
      <c r="B4" s="3" t="s">
        <v>2</v>
      </c>
      <c r="C4" s="3"/>
      <c r="D4" s="369" t="s">
        <v>333</v>
      </c>
      <c r="E4" s="369"/>
      <c r="F4" s="3" t="s">
        <v>19</v>
      </c>
      <c r="G4" s="3"/>
      <c r="H4" s="29">
        <v>2012</v>
      </c>
      <c r="I4" s="3"/>
      <c r="L4" s="352"/>
    </row>
    <row r="5" spans="1:21" s="2" customFormat="1" ht="12.75" customHeight="1" thickTop="1" x14ac:dyDescent="0.2">
      <c r="B5" s="3"/>
      <c r="C5" s="3"/>
      <c r="D5" s="116"/>
      <c r="F5" s="3"/>
      <c r="G5" s="3"/>
      <c r="H5" s="28"/>
      <c r="I5" s="3"/>
      <c r="L5" s="30"/>
    </row>
    <row r="6" spans="1:21" s="2" customFormat="1" ht="18" customHeight="1" thickBot="1" x14ac:dyDescent="0.25">
      <c r="B6" s="3"/>
      <c r="C6" s="3"/>
      <c r="D6" s="3"/>
      <c r="H6" s="3"/>
      <c r="I6" s="3"/>
    </row>
    <row r="7" spans="1:21" s="6" customFormat="1" ht="24.75" customHeight="1" x14ac:dyDescent="0.2">
      <c r="A7" s="423" t="s">
        <v>5</v>
      </c>
      <c r="B7" s="414" t="s">
        <v>48</v>
      </c>
      <c r="C7" s="414" t="s">
        <v>42</v>
      </c>
      <c r="D7" s="414" t="s">
        <v>3</v>
      </c>
      <c r="E7" s="414" t="s">
        <v>20</v>
      </c>
      <c r="F7" s="414" t="s">
        <v>7</v>
      </c>
      <c r="G7" s="414" t="s">
        <v>8</v>
      </c>
      <c r="H7" s="414" t="s">
        <v>6</v>
      </c>
      <c r="I7" s="414" t="s">
        <v>4</v>
      </c>
      <c r="J7" s="414" t="s">
        <v>16</v>
      </c>
      <c r="K7" s="414" t="s">
        <v>13</v>
      </c>
      <c r="L7" s="419" t="s">
        <v>1</v>
      </c>
    </row>
    <row r="8" spans="1:21" s="6" customFormat="1" ht="49.5" customHeight="1" x14ac:dyDescent="0.2">
      <c r="A8" s="424"/>
      <c r="B8" s="393"/>
      <c r="C8" s="392"/>
      <c r="D8" s="393"/>
      <c r="E8" s="393"/>
      <c r="F8" s="392"/>
      <c r="G8" s="393"/>
      <c r="H8" s="393"/>
      <c r="I8" s="393"/>
      <c r="J8" s="393"/>
      <c r="K8" s="392"/>
      <c r="L8" s="420"/>
    </row>
    <row r="9" spans="1:21" ht="16.5" x14ac:dyDescent="0.2">
      <c r="A9" s="425" t="s">
        <v>291</v>
      </c>
      <c r="B9" s="427" t="s">
        <v>9</v>
      </c>
      <c r="C9" s="433" t="s">
        <v>326</v>
      </c>
      <c r="D9" s="429" t="s">
        <v>343</v>
      </c>
      <c r="E9" s="246" t="s">
        <v>285</v>
      </c>
      <c r="F9" s="435">
        <v>6</v>
      </c>
      <c r="G9" s="437"/>
      <c r="H9" s="267">
        <v>250</v>
      </c>
      <c r="I9" s="431"/>
      <c r="J9" s="421" t="s">
        <v>17</v>
      </c>
      <c r="K9" s="415"/>
      <c r="L9" s="417"/>
    </row>
    <row r="10" spans="1:21" ht="16.5" x14ac:dyDescent="0.2">
      <c r="A10" s="425"/>
      <c r="B10" s="427"/>
      <c r="C10" s="433"/>
      <c r="D10" s="429"/>
      <c r="E10" s="246" t="s">
        <v>286</v>
      </c>
      <c r="F10" s="435"/>
      <c r="G10" s="437"/>
      <c r="H10" s="267">
        <v>480</v>
      </c>
      <c r="I10" s="431"/>
      <c r="J10" s="421"/>
      <c r="K10" s="415"/>
      <c r="L10" s="417"/>
    </row>
    <row r="11" spans="1:21" ht="16.5" x14ac:dyDescent="0.2">
      <c r="A11" s="425"/>
      <c r="B11" s="427"/>
      <c r="C11" s="433"/>
      <c r="D11" s="429"/>
      <c r="E11" s="246" t="s">
        <v>287</v>
      </c>
      <c r="F11" s="435"/>
      <c r="G11" s="437"/>
      <c r="H11" s="267">
        <v>720</v>
      </c>
      <c r="I11" s="431"/>
      <c r="J11" s="421"/>
      <c r="K11" s="415"/>
      <c r="L11" s="417"/>
    </row>
    <row r="12" spans="1:21" ht="16.5" x14ac:dyDescent="0.2">
      <c r="A12" s="425"/>
      <c r="B12" s="427"/>
      <c r="C12" s="433"/>
      <c r="D12" s="429"/>
      <c r="E12" s="246" t="s">
        <v>288</v>
      </c>
      <c r="F12" s="435"/>
      <c r="G12" s="437"/>
      <c r="H12" s="267">
        <v>480</v>
      </c>
      <c r="I12" s="431"/>
      <c r="J12" s="421"/>
      <c r="K12" s="415"/>
      <c r="L12" s="417"/>
    </row>
    <row r="13" spans="1:21" ht="16.5" customHeight="1" x14ac:dyDescent="0.2">
      <c r="A13" s="425"/>
      <c r="B13" s="427"/>
      <c r="C13" s="433"/>
      <c r="D13" s="429"/>
      <c r="E13" s="246" t="s">
        <v>289</v>
      </c>
      <c r="F13" s="435"/>
      <c r="G13" s="437"/>
      <c r="H13" s="267">
        <v>480</v>
      </c>
      <c r="I13" s="431"/>
      <c r="J13" s="421"/>
      <c r="K13" s="415"/>
      <c r="L13" s="417"/>
      <c r="M13" s="247"/>
      <c r="N13" s="247"/>
      <c r="O13" s="247"/>
      <c r="P13" s="247"/>
      <c r="Q13" s="247"/>
      <c r="R13" s="247"/>
      <c r="S13" s="247"/>
      <c r="T13" s="247"/>
      <c r="U13" s="248"/>
    </row>
    <row r="14" spans="1:21" ht="16.5" x14ac:dyDescent="0.2">
      <c r="A14" s="425"/>
      <c r="B14" s="427"/>
      <c r="C14" s="433"/>
      <c r="D14" s="429"/>
      <c r="E14" s="246" t="s">
        <v>284</v>
      </c>
      <c r="F14" s="435"/>
      <c r="G14" s="437"/>
      <c r="H14" s="267">
        <v>1200</v>
      </c>
      <c r="I14" s="431"/>
      <c r="J14" s="421"/>
      <c r="K14" s="415"/>
      <c r="L14" s="417"/>
      <c r="M14" s="247"/>
      <c r="N14" s="247"/>
      <c r="O14" s="247"/>
      <c r="P14" s="247"/>
      <c r="Q14" s="247"/>
      <c r="R14" s="248"/>
      <c r="S14" s="248"/>
      <c r="T14" s="248"/>
      <c r="U14" s="248"/>
    </row>
    <row r="15" spans="1:21" ht="16.5" customHeight="1" x14ac:dyDescent="0.2">
      <c r="A15" s="425"/>
      <c r="B15" s="427"/>
      <c r="C15" s="433"/>
      <c r="D15" s="429"/>
      <c r="E15" s="246" t="s">
        <v>282</v>
      </c>
      <c r="F15" s="435"/>
      <c r="G15" s="437"/>
      <c r="H15" s="267">
        <v>8</v>
      </c>
      <c r="I15" s="431"/>
      <c r="J15" s="421"/>
      <c r="K15" s="415"/>
      <c r="L15" s="417"/>
      <c r="M15" s="247"/>
      <c r="N15" s="247"/>
      <c r="O15" s="247"/>
      <c r="P15" s="247"/>
      <c r="Q15" s="247"/>
      <c r="R15" s="248"/>
      <c r="S15" s="248"/>
      <c r="T15" s="248"/>
      <c r="U15" s="248"/>
    </row>
    <row r="16" spans="1:21" ht="16.5" customHeight="1" x14ac:dyDescent="0.2">
      <c r="A16" s="425"/>
      <c r="B16" s="427"/>
      <c r="C16" s="433"/>
      <c r="D16" s="429"/>
      <c r="E16" s="246" t="s">
        <v>283</v>
      </c>
      <c r="F16" s="435"/>
      <c r="G16" s="437"/>
      <c r="H16" s="267">
        <v>400</v>
      </c>
      <c r="I16" s="431"/>
      <c r="J16" s="421"/>
      <c r="K16" s="415"/>
      <c r="L16" s="417"/>
      <c r="M16" s="247"/>
      <c r="N16" s="247"/>
      <c r="O16" s="247"/>
      <c r="P16" s="247"/>
      <c r="Q16" s="247"/>
      <c r="R16" s="248"/>
      <c r="S16" s="248"/>
      <c r="T16" s="248"/>
      <c r="U16" s="248"/>
    </row>
    <row r="17" spans="1:21" ht="16.5" customHeight="1" thickBot="1" x14ac:dyDescent="0.25">
      <c r="A17" s="426"/>
      <c r="B17" s="428"/>
      <c r="C17" s="434"/>
      <c r="D17" s="430"/>
      <c r="E17" s="312" t="s">
        <v>290</v>
      </c>
      <c r="F17" s="436"/>
      <c r="G17" s="438"/>
      <c r="H17" s="313">
        <v>400</v>
      </c>
      <c r="I17" s="432"/>
      <c r="J17" s="422"/>
      <c r="K17" s="416"/>
      <c r="L17" s="418"/>
      <c r="M17" s="247"/>
      <c r="N17" s="247"/>
      <c r="O17" s="247"/>
      <c r="P17" s="247"/>
      <c r="Q17" s="247"/>
      <c r="R17" s="248"/>
      <c r="S17" s="248"/>
      <c r="T17" s="248"/>
      <c r="U17" s="248"/>
    </row>
    <row r="18" spans="1:21" ht="16.5" x14ac:dyDescent="0.2"/>
    <row r="19" spans="1:21" ht="16.5" x14ac:dyDescent="0.2"/>
    <row r="20" spans="1:21" ht="16.5" x14ac:dyDescent="0.2"/>
    <row r="21" spans="1:21" ht="16.5" x14ac:dyDescent="0.2"/>
    <row r="22" spans="1:21" ht="16.5" x14ac:dyDescent="0.2"/>
    <row r="23" spans="1:21" s="244" customFormat="1" ht="16.5" x14ac:dyDescent="0.2">
      <c r="D23" s="122"/>
      <c r="E23" s="122"/>
      <c r="F23" s="245"/>
      <c r="G23" s="245"/>
      <c r="H23" s="266"/>
      <c r="I23" s="242"/>
      <c r="J23" s="243"/>
      <c r="K23" s="243"/>
      <c r="L23" s="243"/>
      <c r="M23" s="243"/>
      <c r="N23" s="243"/>
      <c r="O23" s="243"/>
      <c r="P23" s="243"/>
      <c r="Q23" s="243"/>
      <c r="R23" s="243"/>
      <c r="S23" s="243"/>
      <c r="T23" s="243"/>
      <c r="U23" s="243"/>
    </row>
    <row r="24" spans="1:21" s="244" customFormat="1" ht="16.5" hidden="1" x14ac:dyDescent="0.2">
      <c r="D24" s="122"/>
      <c r="E24" s="122"/>
      <c r="F24" s="245"/>
      <c r="G24" s="245"/>
      <c r="H24" s="266"/>
      <c r="I24" s="242"/>
      <c r="J24" s="243"/>
      <c r="K24" s="243"/>
      <c r="L24" s="243"/>
      <c r="M24" s="243"/>
      <c r="N24" s="243"/>
      <c r="O24" s="243"/>
      <c r="P24" s="243"/>
      <c r="Q24" s="243"/>
      <c r="R24" s="243"/>
      <c r="S24" s="243"/>
      <c r="T24" s="243"/>
      <c r="U24" s="243"/>
    </row>
    <row r="25" spans="1:21" s="244" customFormat="1" ht="16.5" hidden="1" x14ac:dyDescent="0.2">
      <c r="D25" s="122"/>
      <c r="E25" s="122"/>
      <c r="F25" s="245"/>
      <c r="G25" s="245"/>
      <c r="H25" s="266"/>
      <c r="I25" s="242"/>
      <c r="J25" s="243"/>
      <c r="K25" s="243"/>
      <c r="L25" s="243"/>
      <c r="M25" s="243"/>
      <c r="N25" s="243"/>
      <c r="O25" s="243"/>
      <c r="P25" s="243"/>
      <c r="Q25" s="243"/>
      <c r="R25" s="243"/>
      <c r="S25" s="243"/>
      <c r="T25" s="243"/>
      <c r="U25" s="243"/>
    </row>
    <row r="26" spans="1:21" s="244" customFormat="1" ht="16.5" hidden="1" x14ac:dyDescent="0.2">
      <c r="D26" s="122"/>
      <c r="E26" s="122"/>
      <c r="F26" s="245"/>
      <c r="G26" s="245"/>
      <c r="H26" s="266"/>
      <c r="I26" s="242"/>
      <c r="J26" s="243"/>
      <c r="K26" s="243"/>
      <c r="L26" s="243"/>
      <c r="M26" s="243"/>
      <c r="N26" s="243"/>
      <c r="O26" s="243"/>
      <c r="P26" s="243"/>
      <c r="Q26" s="243"/>
      <c r="R26" s="243"/>
      <c r="S26" s="243"/>
      <c r="T26" s="243"/>
      <c r="U26" s="243"/>
    </row>
    <row r="27" spans="1:21" s="244" customFormat="1" ht="16.5" hidden="1" x14ac:dyDescent="0.2">
      <c r="D27" s="122"/>
      <c r="E27" s="122"/>
      <c r="F27" s="245"/>
      <c r="G27" s="245"/>
      <c r="H27" s="266"/>
      <c r="I27" s="242"/>
      <c r="J27" s="243"/>
      <c r="K27" s="243"/>
      <c r="L27" s="243"/>
      <c r="M27" s="243"/>
      <c r="N27" s="243"/>
      <c r="O27" s="243"/>
      <c r="P27" s="243"/>
      <c r="Q27" s="243"/>
      <c r="R27" s="243"/>
      <c r="S27" s="243"/>
      <c r="T27" s="243"/>
      <c r="U27" s="243"/>
    </row>
    <row r="28" spans="1:21" s="244" customFormat="1" ht="16.5" hidden="1" x14ac:dyDescent="0.2">
      <c r="D28" s="122"/>
      <c r="E28" s="122"/>
      <c r="F28" s="245"/>
      <c r="G28" s="245"/>
      <c r="H28" s="266"/>
      <c r="I28" s="242"/>
      <c r="J28" s="243"/>
      <c r="K28" s="243"/>
      <c r="L28" s="243"/>
      <c r="M28" s="243"/>
      <c r="N28" s="243"/>
      <c r="O28" s="243"/>
      <c r="P28" s="243"/>
      <c r="Q28" s="243"/>
      <c r="R28" s="243"/>
      <c r="S28" s="243"/>
      <c r="T28" s="243"/>
      <c r="U28" s="243"/>
    </row>
    <row r="29" spans="1:21" s="244" customFormat="1" ht="16.5" hidden="1" x14ac:dyDescent="0.2">
      <c r="D29" s="122"/>
      <c r="E29" s="122"/>
      <c r="F29" s="245"/>
      <c r="G29" s="245"/>
      <c r="H29" s="266"/>
      <c r="I29" s="242"/>
      <c r="J29" s="243"/>
      <c r="K29" s="243"/>
      <c r="L29" s="243"/>
      <c r="M29" s="243"/>
      <c r="N29" s="243"/>
      <c r="O29" s="243"/>
      <c r="P29" s="243"/>
      <c r="Q29" s="243"/>
      <c r="R29" s="243"/>
      <c r="S29" s="243"/>
      <c r="T29" s="243"/>
      <c r="U29" s="243"/>
    </row>
    <row r="30" spans="1:21" s="244" customFormat="1" ht="16.5" hidden="1" x14ac:dyDescent="0.2">
      <c r="D30" s="122"/>
      <c r="E30" s="122"/>
      <c r="F30" s="245"/>
      <c r="G30" s="245"/>
      <c r="H30" s="266"/>
      <c r="I30" s="242"/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  <c r="U30" s="243"/>
    </row>
    <row r="31" spans="1:21" s="244" customFormat="1" ht="16.5" hidden="1" x14ac:dyDescent="0.2">
      <c r="D31" s="122"/>
      <c r="E31" s="122"/>
      <c r="F31" s="245"/>
      <c r="G31" s="245"/>
      <c r="H31" s="266"/>
      <c r="I31" s="242"/>
      <c r="J31" s="243"/>
      <c r="K31" s="243"/>
      <c r="L31" s="243"/>
      <c r="M31" s="243"/>
      <c r="N31" s="243"/>
      <c r="O31" s="243"/>
      <c r="P31" s="243"/>
      <c r="Q31" s="243"/>
      <c r="R31" s="243"/>
      <c r="S31" s="243"/>
      <c r="T31" s="243"/>
      <c r="U31" s="243"/>
    </row>
    <row r="32" spans="1:21" s="244" customFormat="1" ht="16.5" hidden="1" x14ac:dyDescent="0.2">
      <c r="D32" s="122"/>
      <c r="E32" s="122"/>
      <c r="F32" s="245"/>
      <c r="G32" s="245"/>
      <c r="H32" s="266"/>
      <c r="I32" s="242"/>
      <c r="J32" s="243"/>
      <c r="K32" s="243"/>
      <c r="L32" s="243"/>
      <c r="M32" s="243"/>
      <c r="N32" s="243"/>
      <c r="O32" s="243"/>
      <c r="P32" s="243"/>
      <c r="Q32" s="243"/>
      <c r="R32" s="243"/>
      <c r="S32" s="243"/>
      <c r="T32" s="243"/>
      <c r="U32" s="243"/>
    </row>
    <row r="33" spans="4:21" s="244" customFormat="1" ht="16.5" hidden="1" x14ac:dyDescent="0.2">
      <c r="D33" s="122"/>
      <c r="E33" s="122"/>
      <c r="F33" s="245"/>
      <c r="G33" s="245"/>
      <c r="H33" s="266"/>
      <c r="I33" s="242"/>
      <c r="J33" s="243"/>
      <c r="K33" s="243"/>
      <c r="L33" s="243"/>
      <c r="M33" s="243"/>
      <c r="N33" s="243"/>
      <c r="O33" s="243"/>
      <c r="P33" s="243"/>
      <c r="Q33" s="243"/>
      <c r="R33" s="243"/>
      <c r="S33" s="243"/>
      <c r="T33" s="243"/>
      <c r="U33" s="243"/>
    </row>
    <row r="34" spans="4:21" s="244" customFormat="1" ht="16.5" hidden="1" x14ac:dyDescent="0.2">
      <c r="D34" s="122"/>
      <c r="E34" s="122"/>
      <c r="F34" s="245"/>
      <c r="G34" s="245"/>
      <c r="H34" s="266"/>
      <c r="I34" s="242"/>
      <c r="J34" s="243"/>
      <c r="K34" s="243"/>
      <c r="L34" s="243"/>
      <c r="M34" s="243"/>
      <c r="N34" s="243"/>
      <c r="O34" s="243"/>
      <c r="P34" s="243"/>
      <c r="Q34" s="243"/>
      <c r="R34" s="243"/>
      <c r="S34" s="243"/>
      <c r="T34" s="243"/>
      <c r="U34" s="243"/>
    </row>
    <row r="35" spans="4:21" s="244" customFormat="1" ht="16.5" hidden="1" x14ac:dyDescent="0.2">
      <c r="D35" s="122"/>
      <c r="E35" s="122"/>
      <c r="F35" s="245"/>
      <c r="G35" s="245"/>
      <c r="H35" s="266"/>
      <c r="I35" s="242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</row>
    <row r="36" spans="4:21" s="244" customFormat="1" ht="16.5" hidden="1" x14ac:dyDescent="0.2">
      <c r="D36" s="122"/>
      <c r="E36" s="122"/>
      <c r="F36" s="245"/>
      <c r="G36" s="245"/>
      <c r="H36" s="266"/>
      <c r="I36" s="242"/>
      <c r="J36" s="243"/>
      <c r="K36" s="243"/>
      <c r="L36" s="243"/>
      <c r="M36" s="243"/>
      <c r="N36" s="243"/>
      <c r="O36" s="243"/>
      <c r="P36" s="243"/>
      <c r="Q36" s="243"/>
      <c r="R36" s="243"/>
      <c r="S36" s="243"/>
      <c r="T36" s="243"/>
      <c r="U36" s="243"/>
    </row>
    <row r="37" spans="4:21" s="244" customFormat="1" ht="16.5" hidden="1" x14ac:dyDescent="0.2">
      <c r="D37" s="122"/>
      <c r="E37" s="122"/>
      <c r="F37" s="245"/>
      <c r="G37" s="245"/>
      <c r="H37" s="266"/>
      <c r="I37" s="242"/>
      <c r="J37" s="243"/>
      <c r="K37" s="243"/>
      <c r="L37" s="243"/>
      <c r="M37" s="243"/>
      <c r="N37" s="243"/>
      <c r="O37" s="243"/>
      <c r="P37" s="243"/>
      <c r="Q37" s="243"/>
      <c r="R37" s="243"/>
      <c r="S37" s="243"/>
      <c r="T37" s="243"/>
      <c r="U37" s="243"/>
    </row>
    <row r="38" spans="4:21" s="244" customFormat="1" ht="16.5" hidden="1" x14ac:dyDescent="0.2">
      <c r="D38" s="122"/>
      <c r="E38" s="122"/>
      <c r="F38" s="245"/>
      <c r="G38" s="245"/>
      <c r="H38" s="266"/>
      <c r="I38" s="242"/>
      <c r="J38" s="243"/>
      <c r="K38" s="243"/>
      <c r="L38" s="243"/>
      <c r="M38" s="243"/>
      <c r="N38" s="243"/>
      <c r="O38" s="243"/>
      <c r="P38" s="243"/>
      <c r="Q38" s="243"/>
      <c r="R38" s="243"/>
      <c r="S38" s="243"/>
      <c r="T38" s="243"/>
      <c r="U38" s="243"/>
    </row>
    <row r="39" spans="4:21" s="244" customFormat="1" ht="16.5" hidden="1" x14ac:dyDescent="0.2">
      <c r="D39" s="122"/>
      <c r="E39" s="122"/>
      <c r="F39" s="245"/>
      <c r="G39" s="245"/>
      <c r="H39" s="266"/>
      <c r="I39" s="242"/>
      <c r="J39" s="243"/>
      <c r="K39" s="243"/>
      <c r="L39" s="243"/>
      <c r="M39" s="243"/>
      <c r="N39" s="243"/>
      <c r="O39" s="243"/>
      <c r="P39" s="243"/>
      <c r="Q39" s="243"/>
      <c r="R39" s="243"/>
      <c r="S39" s="243"/>
      <c r="T39" s="243"/>
      <c r="U39" s="243"/>
    </row>
    <row r="40" spans="4:21" s="244" customFormat="1" ht="16.5" hidden="1" x14ac:dyDescent="0.2">
      <c r="D40" s="122"/>
      <c r="E40" s="122"/>
      <c r="F40" s="245"/>
      <c r="G40" s="245"/>
      <c r="H40" s="266"/>
      <c r="I40" s="242"/>
      <c r="J40" s="243"/>
      <c r="K40" s="243"/>
      <c r="L40" s="243"/>
      <c r="M40" s="243"/>
      <c r="N40" s="243"/>
      <c r="O40" s="243"/>
      <c r="P40" s="243"/>
      <c r="Q40" s="243"/>
      <c r="R40" s="243"/>
      <c r="S40" s="243"/>
      <c r="T40" s="243"/>
      <c r="U40" s="243"/>
    </row>
    <row r="41" spans="4:21" s="244" customFormat="1" ht="16.5" hidden="1" x14ac:dyDescent="0.2">
      <c r="D41" s="122"/>
      <c r="E41" s="122"/>
      <c r="F41" s="245"/>
      <c r="G41" s="245"/>
      <c r="H41" s="266"/>
      <c r="I41" s="242"/>
      <c r="J41" s="243"/>
      <c r="K41" s="243"/>
      <c r="L41" s="243"/>
      <c r="M41" s="243"/>
      <c r="N41" s="243"/>
      <c r="O41" s="243"/>
      <c r="P41" s="243"/>
      <c r="Q41" s="243"/>
      <c r="R41" s="243"/>
      <c r="S41" s="243"/>
      <c r="T41" s="243"/>
      <c r="U41" s="243"/>
    </row>
    <row r="42" spans="4:21" s="244" customFormat="1" ht="16.5" hidden="1" x14ac:dyDescent="0.2">
      <c r="D42" s="122"/>
      <c r="E42" s="122"/>
      <c r="F42" s="245"/>
      <c r="G42" s="245"/>
      <c r="H42" s="266"/>
      <c r="I42" s="242"/>
      <c r="J42" s="243"/>
      <c r="K42" s="243"/>
      <c r="L42" s="243"/>
      <c r="M42" s="243"/>
      <c r="N42" s="243"/>
      <c r="O42" s="243"/>
      <c r="P42" s="243"/>
      <c r="Q42" s="243"/>
      <c r="R42" s="243"/>
      <c r="S42" s="243"/>
      <c r="T42" s="243"/>
      <c r="U42" s="243"/>
    </row>
    <row r="43" spans="4:21" s="244" customFormat="1" ht="16.5" hidden="1" x14ac:dyDescent="0.2">
      <c r="D43" s="122"/>
      <c r="E43" s="122"/>
      <c r="F43" s="245"/>
      <c r="G43" s="245"/>
      <c r="H43" s="266"/>
      <c r="I43" s="242"/>
      <c r="J43" s="243"/>
      <c r="K43" s="243"/>
      <c r="L43" s="243"/>
      <c r="M43" s="243"/>
      <c r="N43" s="243"/>
      <c r="O43" s="243"/>
      <c r="P43" s="243"/>
      <c r="Q43" s="243"/>
      <c r="R43" s="243"/>
      <c r="S43" s="243"/>
      <c r="T43" s="243"/>
      <c r="U43" s="243"/>
    </row>
    <row r="44" spans="4:21" s="244" customFormat="1" ht="16.5" hidden="1" x14ac:dyDescent="0.2">
      <c r="D44" s="122"/>
      <c r="E44" s="122"/>
      <c r="F44" s="245"/>
      <c r="G44" s="245"/>
      <c r="H44" s="266"/>
      <c r="I44" s="242"/>
      <c r="J44" s="243"/>
      <c r="K44" s="243"/>
      <c r="L44" s="243"/>
      <c r="M44" s="243"/>
      <c r="N44" s="243"/>
      <c r="O44" s="243"/>
      <c r="P44" s="243"/>
      <c r="Q44" s="243"/>
      <c r="R44" s="243"/>
      <c r="S44" s="243"/>
      <c r="T44" s="243"/>
      <c r="U44" s="243"/>
    </row>
    <row r="45" spans="4:21" s="244" customFormat="1" ht="16.5" hidden="1" x14ac:dyDescent="0.2">
      <c r="D45" s="122"/>
      <c r="E45" s="122"/>
      <c r="F45" s="245"/>
      <c r="G45" s="245"/>
      <c r="H45" s="266"/>
      <c r="I45" s="242"/>
      <c r="J45" s="243"/>
      <c r="K45" s="243"/>
      <c r="L45" s="243"/>
      <c r="M45" s="243"/>
      <c r="N45" s="243"/>
      <c r="O45" s="243"/>
      <c r="P45" s="243"/>
      <c r="Q45" s="243"/>
      <c r="R45" s="243"/>
      <c r="S45" s="243"/>
      <c r="T45" s="243"/>
      <c r="U45" s="243"/>
    </row>
    <row r="46" spans="4:21" s="244" customFormat="1" ht="16.5" hidden="1" x14ac:dyDescent="0.2">
      <c r="D46" s="122"/>
      <c r="E46" s="122"/>
      <c r="F46" s="245"/>
      <c r="G46" s="245"/>
      <c r="H46" s="266"/>
      <c r="I46" s="242"/>
      <c r="J46" s="243"/>
      <c r="K46" s="243"/>
      <c r="L46" s="243"/>
      <c r="M46" s="243"/>
      <c r="N46" s="243"/>
      <c r="O46" s="243"/>
      <c r="P46" s="243"/>
      <c r="Q46" s="243"/>
      <c r="R46" s="243"/>
      <c r="S46" s="243"/>
      <c r="T46" s="243"/>
      <c r="U46" s="243"/>
    </row>
    <row r="47" spans="4:21" s="244" customFormat="1" ht="16.5" hidden="1" x14ac:dyDescent="0.2">
      <c r="D47" s="122"/>
      <c r="E47" s="122"/>
      <c r="F47" s="245"/>
      <c r="G47" s="245"/>
      <c r="H47" s="266"/>
      <c r="I47" s="242"/>
      <c r="J47" s="243"/>
      <c r="K47" s="243"/>
      <c r="L47" s="243"/>
      <c r="M47" s="243"/>
      <c r="N47" s="243"/>
      <c r="O47" s="243"/>
      <c r="P47" s="243"/>
      <c r="Q47" s="243"/>
      <c r="R47" s="243"/>
      <c r="S47" s="243"/>
      <c r="T47" s="243"/>
      <c r="U47" s="243"/>
    </row>
    <row r="48" spans="4:21" s="244" customFormat="1" ht="16.5" hidden="1" x14ac:dyDescent="0.2">
      <c r="D48" s="122"/>
      <c r="E48" s="122"/>
      <c r="F48" s="245"/>
      <c r="G48" s="245"/>
      <c r="H48" s="266"/>
      <c r="I48" s="242"/>
      <c r="J48" s="243"/>
      <c r="K48" s="243"/>
      <c r="L48" s="243"/>
      <c r="M48" s="243"/>
      <c r="N48" s="243"/>
      <c r="O48" s="243"/>
      <c r="P48" s="243"/>
      <c r="Q48" s="243"/>
      <c r="R48" s="243"/>
      <c r="S48" s="243"/>
      <c r="T48" s="243"/>
      <c r="U48" s="243"/>
    </row>
    <row r="49" spans="4:21" s="244" customFormat="1" ht="16.5" hidden="1" x14ac:dyDescent="0.2">
      <c r="D49" s="122"/>
      <c r="E49" s="122"/>
      <c r="F49" s="245"/>
      <c r="G49" s="245"/>
      <c r="H49" s="266"/>
      <c r="I49" s="242"/>
      <c r="J49" s="243"/>
      <c r="K49" s="243"/>
      <c r="L49" s="243"/>
      <c r="M49" s="243"/>
      <c r="N49" s="243"/>
      <c r="O49" s="243"/>
      <c r="P49" s="243"/>
      <c r="Q49" s="243"/>
      <c r="R49" s="243"/>
      <c r="S49" s="243"/>
      <c r="T49" s="243"/>
      <c r="U49" s="243"/>
    </row>
    <row r="50" spans="4:21" s="244" customFormat="1" ht="16.5" hidden="1" x14ac:dyDescent="0.2">
      <c r="D50" s="122"/>
      <c r="E50" s="122"/>
      <c r="F50" s="245"/>
      <c r="G50" s="245"/>
      <c r="H50" s="266"/>
      <c r="I50" s="242"/>
      <c r="J50" s="243"/>
      <c r="K50" s="243"/>
      <c r="L50" s="243"/>
      <c r="M50" s="243"/>
      <c r="N50" s="243"/>
      <c r="O50" s="243"/>
      <c r="P50" s="243"/>
      <c r="Q50" s="243"/>
      <c r="R50" s="243"/>
      <c r="S50" s="243"/>
      <c r="T50" s="243"/>
      <c r="U50" s="243"/>
    </row>
    <row r="51" spans="4:21" s="244" customFormat="1" ht="16.5" hidden="1" x14ac:dyDescent="0.2">
      <c r="D51" s="122"/>
      <c r="E51" s="122"/>
      <c r="F51" s="245"/>
      <c r="G51" s="245"/>
      <c r="H51" s="266"/>
      <c r="I51" s="242"/>
      <c r="J51" s="243"/>
      <c r="K51" s="243"/>
      <c r="L51" s="243"/>
      <c r="M51" s="243"/>
      <c r="N51" s="243"/>
      <c r="O51" s="243"/>
      <c r="P51" s="243"/>
      <c r="Q51" s="243"/>
      <c r="R51" s="243"/>
      <c r="S51" s="243"/>
      <c r="T51" s="243"/>
      <c r="U51" s="243"/>
    </row>
    <row r="52" spans="4:21" s="244" customFormat="1" ht="16.5" hidden="1" x14ac:dyDescent="0.2">
      <c r="D52" s="122"/>
      <c r="E52" s="122"/>
      <c r="F52" s="245"/>
      <c r="G52" s="245"/>
      <c r="H52" s="266"/>
      <c r="I52" s="242"/>
      <c r="J52" s="243"/>
      <c r="K52" s="243"/>
      <c r="L52" s="243"/>
      <c r="M52" s="243"/>
      <c r="N52" s="243"/>
      <c r="O52" s="243"/>
      <c r="P52" s="243"/>
      <c r="Q52" s="243"/>
      <c r="R52" s="243"/>
      <c r="S52" s="243"/>
      <c r="T52" s="243"/>
      <c r="U52" s="243"/>
    </row>
    <row r="53" spans="4:21" s="244" customFormat="1" ht="16.5" hidden="1" x14ac:dyDescent="0.2">
      <c r="D53" s="122"/>
      <c r="E53" s="122"/>
      <c r="F53" s="245"/>
      <c r="G53" s="245"/>
      <c r="H53" s="266"/>
      <c r="I53" s="242"/>
      <c r="J53" s="243"/>
      <c r="K53" s="243"/>
      <c r="L53" s="243"/>
      <c r="M53" s="243"/>
      <c r="N53" s="243"/>
      <c r="O53" s="243"/>
      <c r="P53" s="243"/>
      <c r="Q53" s="243"/>
      <c r="R53" s="243"/>
      <c r="S53" s="243"/>
      <c r="T53" s="243"/>
      <c r="U53" s="243"/>
    </row>
    <row r="54" spans="4:21" s="244" customFormat="1" ht="16.5" hidden="1" x14ac:dyDescent="0.2">
      <c r="D54" s="122"/>
      <c r="E54" s="122"/>
      <c r="F54" s="245"/>
      <c r="G54" s="245"/>
      <c r="H54" s="266"/>
      <c r="I54" s="242"/>
      <c r="J54" s="243"/>
      <c r="K54" s="243"/>
      <c r="L54" s="243"/>
      <c r="M54" s="243"/>
      <c r="N54" s="243"/>
      <c r="O54" s="243"/>
      <c r="P54" s="243"/>
      <c r="Q54" s="243"/>
      <c r="R54" s="243"/>
      <c r="S54" s="243"/>
      <c r="T54" s="243"/>
      <c r="U54" s="243"/>
    </row>
    <row r="55" spans="4:21" s="244" customFormat="1" ht="16.5" hidden="1" x14ac:dyDescent="0.2">
      <c r="D55" s="122"/>
      <c r="E55" s="122"/>
      <c r="F55" s="245"/>
      <c r="G55" s="245"/>
      <c r="H55" s="266"/>
      <c r="I55" s="242"/>
      <c r="J55" s="243"/>
      <c r="K55" s="243"/>
      <c r="L55" s="243"/>
      <c r="M55" s="243"/>
      <c r="N55" s="243"/>
      <c r="O55" s="243"/>
      <c r="P55" s="243"/>
      <c r="Q55" s="243"/>
      <c r="R55" s="243"/>
      <c r="S55" s="243"/>
      <c r="T55" s="243"/>
      <c r="U55" s="243"/>
    </row>
    <row r="56" spans="4:21" s="244" customFormat="1" ht="16.5" hidden="1" x14ac:dyDescent="0.2">
      <c r="D56" s="122"/>
      <c r="E56" s="122"/>
      <c r="F56" s="245"/>
      <c r="G56" s="245"/>
      <c r="H56" s="266"/>
      <c r="I56" s="242"/>
      <c r="J56" s="243"/>
      <c r="K56" s="243"/>
      <c r="L56" s="243"/>
      <c r="M56" s="243"/>
      <c r="N56" s="243"/>
      <c r="O56" s="243"/>
      <c r="P56" s="243"/>
      <c r="Q56" s="243"/>
      <c r="R56" s="243"/>
      <c r="S56" s="243"/>
      <c r="T56" s="243"/>
      <c r="U56" s="243"/>
    </row>
    <row r="57" spans="4:21" s="244" customFormat="1" ht="16.5" hidden="1" x14ac:dyDescent="0.2">
      <c r="D57" s="122"/>
      <c r="E57" s="122"/>
      <c r="F57" s="245"/>
      <c r="G57" s="245"/>
      <c r="H57" s="266"/>
      <c r="I57" s="242"/>
      <c r="J57" s="243"/>
      <c r="K57" s="243"/>
      <c r="L57" s="243"/>
      <c r="M57" s="243"/>
      <c r="N57" s="243"/>
      <c r="O57" s="243"/>
      <c r="P57" s="243"/>
      <c r="Q57" s="243"/>
      <c r="R57" s="243"/>
      <c r="S57" s="243"/>
      <c r="T57" s="243"/>
      <c r="U57" s="243"/>
    </row>
    <row r="58" spans="4:21" s="244" customFormat="1" ht="16.5" hidden="1" x14ac:dyDescent="0.2">
      <c r="D58" s="122"/>
      <c r="E58" s="122"/>
      <c r="F58" s="245"/>
      <c r="G58" s="245"/>
      <c r="H58" s="266"/>
      <c r="I58" s="242"/>
      <c r="J58" s="243"/>
      <c r="K58" s="243"/>
      <c r="L58" s="243"/>
      <c r="M58" s="243"/>
      <c r="N58" s="243"/>
      <c r="O58" s="243"/>
      <c r="P58" s="243"/>
      <c r="Q58" s="243"/>
      <c r="R58" s="243"/>
      <c r="S58" s="243"/>
      <c r="T58" s="243"/>
      <c r="U58" s="243"/>
    </row>
    <row r="59" spans="4:21" s="244" customFormat="1" ht="16.5" hidden="1" x14ac:dyDescent="0.2">
      <c r="D59" s="122"/>
      <c r="E59" s="122"/>
      <c r="F59" s="245"/>
      <c r="G59" s="245"/>
      <c r="H59" s="266"/>
      <c r="I59" s="242"/>
      <c r="J59" s="243"/>
      <c r="K59" s="243"/>
      <c r="L59" s="243"/>
      <c r="M59" s="243"/>
      <c r="N59" s="243"/>
      <c r="O59" s="243"/>
      <c r="P59" s="243"/>
      <c r="Q59" s="243"/>
      <c r="R59" s="243"/>
      <c r="S59" s="243"/>
      <c r="T59" s="243"/>
      <c r="U59" s="243"/>
    </row>
    <row r="60" spans="4:21" s="244" customFormat="1" ht="16.5" hidden="1" x14ac:dyDescent="0.2">
      <c r="D60" s="122"/>
      <c r="E60" s="122"/>
      <c r="F60" s="245"/>
      <c r="G60" s="245"/>
      <c r="H60" s="266"/>
      <c r="I60" s="242"/>
      <c r="J60" s="243"/>
      <c r="K60" s="243"/>
      <c r="L60" s="243"/>
      <c r="M60" s="243"/>
      <c r="N60" s="243"/>
      <c r="O60" s="243"/>
      <c r="P60" s="243"/>
      <c r="Q60" s="243"/>
      <c r="R60" s="243"/>
      <c r="S60" s="243"/>
      <c r="T60" s="243"/>
      <c r="U60" s="243"/>
    </row>
    <row r="61" spans="4:21" s="244" customFormat="1" ht="16.5" hidden="1" x14ac:dyDescent="0.2">
      <c r="D61" s="122"/>
      <c r="E61" s="122"/>
      <c r="F61" s="245"/>
      <c r="G61" s="245"/>
      <c r="H61" s="266"/>
      <c r="I61" s="242"/>
      <c r="J61" s="243"/>
      <c r="K61" s="243"/>
      <c r="L61" s="243"/>
      <c r="M61" s="243"/>
      <c r="N61" s="243"/>
      <c r="O61" s="243"/>
      <c r="P61" s="243"/>
      <c r="Q61" s="243"/>
      <c r="R61" s="243"/>
      <c r="S61" s="243"/>
      <c r="T61" s="243"/>
      <c r="U61" s="243"/>
    </row>
    <row r="62" spans="4:21" s="244" customFormat="1" ht="16.5" hidden="1" x14ac:dyDescent="0.2">
      <c r="D62" s="122"/>
      <c r="E62" s="122"/>
      <c r="F62" s="245"/>
      <c r="G62" s="245"/>
      <c r="H62" s="266"/>
      <c r="I62" s="242"/>
      <c r="J62" s="243"/>
      <c r="K62" s="243"/>
      <c r="L62" s="243"/>
      <c r="M62" s="243"/>
      <c r="N62" s="243"/>
      <c r="O62" s="243"/>
      <c r="P62" s="243"/>
      <c r="Q62" s="243"/>
      <c r="R62" s="243"/>
      <c r="S62" s="243"/>
      <c r="T62" s="243"/>
      <c r="U62" s="243"/>
    </row>
    <row r="63" spans="4:21" s="244" customFormat="1" ht="16.5" hidden="1" x14ac:dyDescent="0.2">
      <c r="D63" s="122"/>
      <c r="E63" s="122"/>
      <c r="F63" s="245"/>
      <c r="G63" s="245"/>
      <c r="H63" s="266"/>
      <c r="I63" s="242"/>
      <c r="J63" s="243"/>
      <c r="K63" s="243"/>
      <c r="L63" s="243"/>
      <c r="M63" s="243"/>
      <c r="N63" s="243"/>
      <c r="O63" s="243"/>
      <c r="P63" s="243"/>
      <c r="Q63" s="243"/>
      <c r="R63" s="243"/>
      <c r="S63" s="243"/>
      <c r="T63" s="243"/>
      <c r="U63" s="243"/>
    </row>
    <row r="64" spans="4:21" s="244" customFormat="1" ht="16.5" hidden="1" x14ac:dyDescent="0.2">
      <c r="D64" s="122"/>
      <c r="E64" s="122"/>
      <c r="F64" s="245"/>
      <c r="G64" s="245"/>
      <c r="H64" s="266"/>
      <c r="I64" s="242"/>
      <c r="J64" s="243"/>
      <c r="K64" s="243"/>
      <c r="L64" s="243"/>
      <c r="M64" s="243"/>
      <c r="N64" s="243"/>
      <c r="O64" s="243"/>
      <c r="P64" s="243"/>
      <c r="Q64" s="243"/>
      <c r="R64" s="243"/>
      <c r="S64" s="243"/>
      <c r="T64" s="243"/>
      <c r="U64" s="243"/>
    </row>
    <row r="65" spans="4:21" s="244" customFormat="1" ht="16.5" hidden="1" x14ac:dyDescent="0.2">
      <c r="D65" s="122"/>
      <c r="E65" s="122"/>
      <c r="F65" s="245"/>
      <c r="G65" s="245"/>
      <c r="H65" s="266"/>
      <c r="I65" s="242"/>
      <c r="J65" s="243"/>
      <c r="K65" s="243"/>
      <c r="L65" s="243"/>
      <c r="M65" s="243"/>
      <c r="N65" s="243"/>
      <c r="O65" s="243"/>
      <c r="P65" s="243"/>
      <c r="Q65" s="243"/>
      <c r="R65" s="243"/>
      <c r="S65" s="243"/>
      <c r="T65" s="243"/>
      <c r="U65" s="243"/>
    </row>
    <row r="66" spans="4:21" s="244" customFormat="1" ht="16.5" hidden="1" x14ac:dyDescent="0.2">
      <c r="D66" s="122"/>
      <c r="E66" s="122"/>
      <c r="F66" s="245"/>
      <c r="G66" s="245"/>
      <c r="H66" s="266"/>
      <c r="I66" s="242"/>
      <c r="J66" s="243"/>
      <c r="K66" s="243"/>
      <c r="L66" s="243"/>
      <c r="M66" s="243"/>
      <c r="N66" s="243"/>
      <c r="O66" s="243"/>
      <c r="P66" s="243"/>
      <c r="Q66" s="243"/>
      <c r="R66" s="243"/>
      <c r="S66" s="243"/>
      <c r="T66" s="243"/>
      <c r="U66" s="243"/>
    </row>
    <row r="67" spans="4:21" s="244" customFormat="1" ht="16.5" hidden="1" x14ac:dyDescent="0.2">
      <c r="D67" s="122"/>
      <c r="E67" s="122"/>
      <c r="F67" s="245"/>
      <c r="G67" s="245"/>
      <c r="H67" s="266"/>
      <c r="I67" s="242"/>
      <c r="J67" s="243"/>
      <c r="K67" s="243"/>
      <c r="L67" s="243"/>
      <c r="M67" s="243"/>
      <c r="N67" s="243"/>
      <c r="O67" s="243"/>
      <c r="P67" s="243"/>
      <c r="Q67" s="243"/>
      <c r="R67" s="243"/>
      <c r="S67" s="243"/>
      <c r="T67" s="243"/>
      <c r="U67" s="243"/>
    </row>
    <row r="68" spans="4:21" s="244" customFormat="1" ht="16.5" hidden="1" x14ac:dyDescent="0.2">
      <c r="D68" s="122"/>
      <c r="E68" s="122"/>
      <c r="F68" s="245"/>
      <c r="G68" s="245"/>
      <c r="H68" s="266"/>
      <c r="I68" s="242"/>
      <c r="J68" s="243"/>
      <c r="K68" s="243"/>
      <c r="L68" s="243"/>
      <c r="M68" s="243"/>
      <c r="N68" s="243"/>
      <c r="O68" s="243"/>
      <c r="P68" s="243"/>
      <c r="Q68" s="243"/>
      <c r="R68" s="243"/>
      <c r="S68" s="243"/>
      <c r="T68" s="243"/>
      <c r="U68" s="243"/>
    </row>
    <row r="69" spans="4:21" s="244" customFormat="1" ht="16.5" hidden="1" x14ac:dyDescent="0.2">
      <c r="D69" s="122"/>
      <c r="E69" s="122"/>
      <c r="F69" s="245"/>
      <c r="G69" s="245"/>
      <c r="H69" s="266"/>
      <c r="I69" s="242"/>
      <c r="J69" s="243"/>
      <c r="K69" s="243"/>
      <c r="L69" s="243"/>
      <c r="M69" s="243"/>
      <c r="N69" s="243"/>
      <c r="O69" s="243"/>
      <c r="P69" s="243"/>
      <c r="Q69" s="243"/>
      <c r="R69" s="243"/>
      <c r="S69" s="243"/>
      <c r="T69" s="243"/>
      <c r="U69" s="243"/>
    </row>
    <row r="70" spans="4:21" s="244" customFormat="1" ht="16.5" hidden="1" x14ac:dyDescent="0.2">
      <c r="D70" s="122"/>
      <c r="E70" s="122"/>
      <c r="F70" s="245"/>
      <c r="G70" s="245"/>
      <c r="H70" s="266"/>
      <c r="I70" s="242"/>
      <c r="J70" s="243"/>
      <c r="K70" s="243"/>
      <c r="L70" s="243"/>
      <c r="M70" s="243"/>
      <c r="N70" s="243"/>
      <c r="O70" s="243"/>
      <c r="P70" s="243"/>
      <c r="Q70" s="243"/>
      <c r="R70" s="243"/>
      <c r="S70" s="243"/>
      <c r="T70" s="243"/>
      <c r="U70" s="243"/>
    </row>
    <row r="71" spans="4:21" s="244" customFormat="1" ht="16.5" hidden="1" x14ac:dyDescent="0.2">
      <c r="D71" s="122"/>
      <c r="E71" s="122"/>
      <c r="F71" s="245"/>
      <c r="G71" s="245"/>
      <c r="H71" s="266"/>
      <c r="I71" s="242"/>
      <c r="J71" s="243"/>
      <c r="K71" s="243"/>
      <c r="L71" s="243"/>
      <c r="M71" s="243"/>
      <c r="N71" s="243"/>
      <c r="O71" s="243"/>
      <c r="P71" s="243"/>
      <c r="Q71" s="243"/>
      <c r="R71" s="243"/>
      <c r="S71" s="243"/>
      <c r="T71" s="243"/>
      <c r="U71" s="243"/>
    </row>
    <row r="72" spans="4:21" s="244" customFormat="1" ht="16.5" hidden="1" x14ac:dyDescent="0.2">
      <c r="D72" s="122"/>
      <c r="E72" s="122"/>
      <c r="F72" s="245"/>
      <c r="G72" s="245"/>
      <c r="H72" s="266"/>
      <c r="I72" s="242"/>
      <c r="J72" s="243"/>
      <c r="K72" s="243"/>
      <c r="L72" s="243"/>
      <c r="M72" s="243"/>
      <c r="N72" s="243"/>
      <c r="O72" s="243"/>
      <c r="P72" s="243"/>
      <c r="Q72" s="243"/>
      <c r="R72" s="243"/>
      <c r="S72" s="243"/>
      <c r="T72" s="243"/>
      <c r="U72" s="243"/>
    </row>
    <row r="73" spans="4:21" s="244" customFormat="1" ht="16.5" hidden="1" x14ac:dyDescent="0.2">
      <c r="D73" s="122"/>
      <c r="E73" s="122"/>
      <c r="F73" s="245"/>
      <c r="G73" s="245"/>
      <c r="H73" s="266"/>
      <c r="I73" s="242"/>
      <c r="J73" s="243"/>
      <c r="K73" s="243"/>
      <c r="L73" s="243"/>
      <c r="M73" s="243"/>
      <c r="N73" s="243"/>
      <c r="O73" s="243"/>
      <c r="P73" s="243"/>
      <c r="Q73" s="243"/>
      <c r="R73" s="243"/>
      <c r="S73" s="243"/>
      <c r="T73" s="243"/>
      <c r="U73" s="243"/>
    </row>
    <row r="74" spans="4:21" s="244" customFormat="1" ht="16.5" hidden="1" x14ac:dyDescent="0.2">
      <c r="D74" s="122"/>
      <c r="E74" s="122"/>
      <c r="F74" s="245"/>
      <c r="G74" s="245"/>
      <c r="H74" s="266"/>
      <c r="I74" s="242"/>
      <c r="J74" s="243"/>
      <c r="K74" s="243"/>
      <c r="L74" s="243"/>
      <c r="M74" s="243"/>
      <c r="N74" s="243"/>
      <c r="O74" s="243"/>
      <c r="P74" s="243"/>
      <c r="Q74" s="243"/>
      <c r="R74" s="243"/>
      <c r="S74" s="243"/>
      <c r="T74" s="243"/>
      <c r="U74" s="243"/>
    </row>
    <row r="75" spans="4:21" s="244" customFormat="1" ht="16.5" hidden="1" x14ac:dyDescent="0.2">
      <c r="D75" s="122"/>
      <c r="E75" s="122"/>
      <c r="F75" s="245"/>
      <c r="G75" s="245"/>
      <c r="H75" s="266"/>
      <c r="I75" s="242"/>
      <c r="J75" s="243"/>
      <c r="K75" s="243"/>
      <c r="L75" s="243"/>
      <c r="M75" s="243"/>
      <c r="N75" s="243"/>
      <c r="O75" s="243"/>
      <c r="P75" s="243"/>
      <c r="Q75" s="243"/>
      <c r="R75" s="243"/>
      <c r="S75" s="243"/>
      <c r="T75" s="243"/>
      <c r="U75" s="243"/>
    </row>
    <row r="76" spans="4:21" s="244" customFormat="1" ht="16.5" hidden="1" x14ac:dyDescent="0.2">
      <c r="D76" s="122"/>
      <c r="E76" s="122"/>
      <c r="F76" s="245"/>
      <c r="G76" s="245"/>
      <c r="H76" s="266"/>
      <c r="I76" s="242"/>
      <c r="J76" s="243"/>
      <c r="K76" s="243"/>
      <c r="L76" s="243"/>
      <c r="M76" s="243"/>
      <c r="N76" s="243"/>
      <c r="O76" s="243"/>
      <c r="P76" s="243"/>
      <c r="Q76" s="243"/>
      <c r="R76" s="243"/>
      <c r="S76" s="243"/>
      <c r="T76" s="243"/>
      <c r="U76" s="243"/>
    </row>
    <row r="77" spans="4:21" s="244" customFormat="1" ht="16.5" hidden="1" x14ac:dyDescent="0.2">
      <c r="D77" s="122"/>
      <c r="E77" s="122"/>
      <c r="F77" s="245"/>
      <c r="G77" s="245"/>
      <c r="H77" s="266"/>
      <c r="I77" s="242"/>
      <c r="J77" s="243"/>
      <c r="K77" s="243"/>
      <c r="L77" s="243"/>
      <c r="M77" s="243"/>
      <c r="N77" s="243"/>
      <c r="O77" s="243"/>
      <c r="P77" s="243"/>
      <c r="Q77" s="243"/>
      <c r="R77" s="243"/>
      <c r="S77" s="243"/>
      <c r="T77" s="243"/>
      <c r="U77" s="243"/>
    </row>
    <row r="78" spans="4:21" s="244" customFormat="1" ht="16.5" hidden="1" x14ac:dyDescent="0.2">
      <c r="D78" s="122"/>
      <c r="E78" s="122"/>
      <c r="F78" s="245"/>
      <c r="G78" s="245"/>
      <c r="H78" s="266"/>
      <c r="I78" s="242"/>
      <c r="J78" s="243"/>
      <c r="K78" s="243"/>
      <c r="L78" s="243"/>
      <c r="M78" s="243"/>
      <c r="N78" s="243"/>
      <c r="O78" s="243"/>
      <c r="P78" s="243"/>
      <c r="Q78" s="243"/>
      <c r="R78" s="243"/>
      <c r="S78" s="243"/>
      <c r="T78" s="243"/>
      <c r="U78" s="243"/>
    </row>
    <row r="79" spans="4:21" s="244" customFormat="1" ht="16.5" hidden="1" x14ac:dyDescent="0.2">
      <c r="D79" s="122"/>
      <c r="E79" s="122"/>
      <c r="F79" s="245"/>
      <c r="G79" s="245"/>
      <c r="H79" s="266"/>
      <c r="I79" s="242"/>
      <c r="J79" s="243"/>
      <c r="K79" s="243"/>
      <c r="L79" s="243"/>
      <c r="M79" s="243"/>
      <c r="N79" s="243"/>
      <c r="O79" s="243"/>
      <c r="P79" s="243"/>
      <c r="Q79" s="243"/>
      <c r="R79" s="243"/>
      <c r="S79" s="243"/>
      <c r="T79" s="243"/>
      <c r="U79" s="243"/>
    </row>
    <row r="80" spans="4:21" s="244" customFormat="1" ht="16.5" hidden="1" x14ac:dyDescent="0.2">
      <c r="D80" s="122"/>
      <c r="E80" s="122"/>
      <c r="F80" s="245"/>
      <c r="G80" s="245"/>
      <c r="H80" s="266"/>
      <c r="I80" s="242"/>
      <c r="J80" s="243"/>
      <c r="K80" s="243"/>
      <c r="L80" s="243"/>
      <c r="M80" s="243"/>
      <c r="N80" s="243"/>
      <c r="O80" s="243"/>
      <c r="P80" s="243"/>
      <c r="Q80" s="243"/>
      <c r="R80" s="243"/>
      <c r="S80" s="243"/>
      <c r="T80" s="243"/>
      <c r="U80" s="243"/>
    </row>
    <row r="81" spans="4:21" s="244" customFormat="1" ht="16.5" hidden="1" x14ac:dyDescent="0.2">
      <c r="D81" s="122"/>
      <c r="E81" s="122"/>
      <c r="F81" s="245"/>
      <c r="G81" s="245"/>
      <c r="H81" s="266"/>
      <c r="I81" s="242"/>
      <c r="J81" s="243"/>
      <c r="K81" s="243"/>
      <c r="L81" s="243"/>
      <c r="M81" s="243"/>
      <c r="N81" s="243"/>
      <c r="O81" s="243"/>
      <c r="P81" s="243"/>
      <c r="Q81" s="243"/>
      <c r="R81" s="243"/>
      <c r="S81" s="243"/>
      <c r="T81" s="243"/>
      <c r="U81" s="243"/>
    </row>
    <row r="82" spans="4:21" s="244" customFormat="1" ht="16.5" hidden="1" x14ac:dyDescent="0.2">
      <c r="D82" s="122"/>
      <c r="E82" s="122"/>
      <c r="F82" s="245"/>
      <c r="G82" s="245"/>
      <c r="H82" s="266"/>
      <c r="I82" s="242"/>
      <c r="J82" s="243"/>
      <c r="K82" s="243"/>
      <c r="L82" s="243"/>
      <c r="M82" s="243"/>
      <c r="N82" s="243"/>
      <c r="O82" s="243"/>
      <c r="P82" s="243"/>
      <c r="Q82" s="243"/>
      <c r="R82" s="243"/>
      <c r="S82" s="243"/>
      <c r="T82" s="243"/>
      <c r="U82" s="243"/>
    </row>
    <row r="83" spans="4:21" s="244" customFormat="1" ht="16.5" hidden="1" x14ac:dyDescent="0.2">
      <c r="D83" s="122"/>
      <c r="E83" s="122"/>
      <c r="F83" s="245"/>
      <c r="G83" s="245"/>
      <c r="H83" s="266"/>
      <c r="I83" s="242"/>
      <c r="J83" s="243"/>
      <c r="K83" s="243"/>
      <c r="L83" s="243"/>
      <c r="M83" s="243"/>
      <c r="N83" s="243"/>
      <c r="O83" s="243"/>
      <c r="P83" s="243"/>
      <c r="Q83" s="243"/>
      <c r="R83" s="243"/>
      <c r="S83" s="243"/>
      <c r="T83" s="243"/>
      <c r="U83" s="243"/>
    </row>
    <row r="84" spans="4:21" s="244" customFormat="1" ht="16.5" hidden="1" x14ac:dyDescent="0.2">
      <c r="D84" s="122"/>
      <c r="E84" s="122"/>
      <c r="F84" s="245"/>
      <c r="G84" s="245"/>
      <c r="H84" s="266"/>
      <c r="I84" s="242"/>
      <c r="J84" s="243"/>
      <c r="K84" s="243"/>
      <c r="L84" s="243"/>
      <c r="M84" s="243"/>
      <c r="N84" s="243"/>
      <c r="O84" s="243"/>
      <c r="P84" s="243"/>
      <c r="Q84" s="243"/>
      <c r="R84" s="243"/>
      <c r="S84" s="243"/>
      <c r="T84" s="243"/>
      <c r="U84" s="243"/>
    </row>
    <row r="85" spans="4:21" s="244" customFormat="1" ht="16.5" hidden="1" x14ac:dyDescent="0.2">
      <c r="D85" s="122"/>
      <c r="E85" s="122"/>
      <c r="F85" s="245"/>
      <c r="G85" s="245"/>
      <c r="H85" s="266"/>
      <c r="I85" s="242"/>
      <c r="J85" s="243"/>
      <c r="K85" s="243"/>
      <c r="L85" s="243"/>
      <c r="M85" s="243"/>
      <c r="N85" s="243"/>
      <c r="O85" s="243"/>
      <c r="P85" s="243"/>
      <c r="Q85" s="243"/>
      <c r="R85" s="243"/>
      <c r="S85" s="243"/>
      <c r="T85" s="243"/>
      <c r="U85" s="243"/>
    </row>
    <row r="86" spans="4:21" s="244" customFormat="1" ht="16.5" hidden="1" x14ac:dyDescent="0.2">
      <c r="D86" s="122"/>
      <c r="E86" s="122"/>
      <c r="F86" s="245"/>
      <c r="G86" s="245"/>
      <c r="H86" s="266"/>
      <c r="I86" s="242"/>
      <c r="J86" s="243"/>
      <c r="K86" s="243"/>
      <c r="L86" s="243"/>
      <c r="M86" s="243"/>
      <c r="N86" s="243"/>
      <c r="O86" s="243"/>
      <c r="P86" s="243"/>
      <c r="Q86" s="243"/>
      <c r="R86" s="243"/>
      <c r="S86" s="243"/>
      <c r="T86" s="243"/>
      <c r="U86" s="243"/>
    </row>
    <row r="87" spans="4:21" s="244" customFormat="1" ht="16.5" hidden="1" x14ac:dyDescent="0.2">
      <c r="D87" s="122"/>
      <c r="E87" s="122"/>
      <c r="F87" s="245"/>
      <c r="G87" s="245"/>
      <c r="H87" s="266"/>
      <c r="I87" s="242"/>
      <c r="J87" s="243"/>
      <c r="K87" s="243"/>
      <c r="L87" s="243"/>
      <c r="M87" s="243"/>
      <c r="N87" s="243"/>
      <c r="O87" s="243"/>
      <c r="P87" s="243"/>
      <c r="Q87" s="243"/>
      <c r="R87" s="243"/>
      <c r="S87" s="243"/>
      <c r="T87" s="243"/>
      <c r="U87" s="243"/>
    </row>
    <row r="88" spans="4:21" s="244" customFormat="1" ht="16.5" hidden="1" x14ac:dyDescent="0.2">
      <c r="D88" s="122"/>
      <c r="E88" s="122"/>
      <c r="F88" s="245"/>
      <c r="G88" s="245"/>
      <c r="H88" s="266"/>
      <c r="I88" s="242"/>
      <c r="J88" s="243"/>
      <c r="K88" s="243"/>
      <c r="L88" s="243"/>
      <c r="M88" s="243"/>
      <c r="N88" s="243"/>
      <c r="O88" s="243"/>
      <c r="P88" s="243"/>
      <c r="Q88" s="243"/>
      <c r="R88" s="243"/>
      <c r="S88" s="243"/>
      <c r="T88" s="243"/>
      <c r="U88" s="243"/>
    </row>
    <row r="89" spans="4:21" s="244" customFormat="1" ht="16.5" hidden="1" x14ac:dyDescent="0.2">
      <c r="D89" s="122"/>
      <c r="E89" s="122"/>
      <c r="F89" s="245"/>
      <c r="G89" s="245"/>
      <c r="H89" s="266"/>
      <c r="I89" s="242"/>
      <c r="J89" s="243"/>
      <c r="K89" s="243"/>
      <c r="L89" s="243"/>
      <c r="M89" s="243"/>
      <c r="N89" s="243"/>
      <c r="O89" s="243"/>
      <c r="P89" s="243"/>
      <c r="Q89" s="243"/>
      <c r="R89" s="243"/>
      <c r="S89" s="243"/>
      <c r="T89" s="243"/>
      <c r="U89" s="243"/>
    </row>
    <row r="90" spans="4:21" s="244" customFormat="1" ht="16.5" hidden="1" x14ac:dyDescent="0.2">
      <c r="D90" s="122"/>
      <c r="E90" s="122"/>
      <c r="F90" s="245"/>
      <c r="G90" s="245"/>
      <c r="H90" s="266"/>
      <c r="I90" s="242"/>
      <c r="J90" s="243"/>
      <c r="K90" s="243"/>
      <c r="L90" s="243"/>
      <c r="M90" s="243"/>
      <c r="N90" s="243"/>
      <c r="O90" s="243"/>
      <c r="P90" s="243"/>
      <c r="Q90" s="243"/>
      <c r="R90" s="243"/>
      <c r="S90" s="243"/>
      <c r="T90" s="243"/>
      <c r="U90" s="243"/>
    </row>
    <row r="91" spans="4:21" s="244" customFormat="1" ht="16.5" hidden="1" x14ac:dyDescent="0.2">
      <c r="D91" s="122"/>
      <c r="E91" s="122"/>
      <c r="F91" s="245"/>
      <c r="G91" s="245"/>
      <c r="H91" s="266"/>
      <c r="I91" s="242"/>
      <c r="J91" s="243"/>
      <c r="K91" s="243"/>
      <c r="L91" s="243"/>
      <c r="M91" s="243"/>
      <c r="N91" s="243"/>
      <c r="O91" s="243"/>
      <c r="P91" s="243"/>
      <c r="Q91" s="243"/>
      <c r="R91" s="243"/>
      <c r="S91" s="243"/>
      <c r="T91" s="243"/>
      <c r="U91" s="243"/>
    </row>
    <row r="92" spans="4:21" s="244" customFormat="1" ht="16.5" hidden="1" x14ac:dyDescent="0.2">
      <c r="D92" s="122"/>
      <c r="E92" s="122"/>
      <c r="F92" s="245"/>
      <c r="G92" s="245"/>
      <c r="H92" s="266"/>
      <c r="I92" s="242"/>
      <c r="J92" s="243"/>
      <c r="K92" s="243"/>
      <c r="L92" s="243"/>
      <c r="M92" s="243"/>
      <c r="N92" s="243"/>
      <c r="O92" s="243"/>
      <c r="P92" s="243"/>
      <c r="Q92" s="243"/>
      <c r="R92" s="243"/>
      <c r="S92" s="243"/>
      <c r="T92" s="243"/>
      <c r="U92" s="243"/>
    </row>
    <row r="93" spans="4:21" s="244" customFormat="1" ht="16.5" hidden="1" x14ac:dyDescent="0.2">
      <c r="D93" s="122"/>
      <c r="E93" s="122"/>
      <c r="F93" s="245"/>
      <c r="G93" s="245"/>
      <c r="H93" s="266"/>
      <c r="I93" s="242"/>
      <c r="J93" s="243"/>
      <c r="K93" s="243"/>
      <c r="L93" s="243"/>
      <c r="M93" s="243"/>
      <c r="N93" s="243"/>
      <c r="O93" s="243"/>
      <c r="P93" s="243"/>
      <c r="Q93" s="243"/>
      <c r="R93" s="243"/>
      <c r="S93" s="243"/>
      <c r="T93" s="243"/>
      <c r="U93" s="243"/>
    </row>
    <row r="94" spans="4:21" s="244" customFormat="1" ht="16.5" hidden="1" x14ac:dyDescent="0.2">
      <c r="D94" s="122"/>
      <c r="E94" s="122"/>
      <c r="F94" s="245"/>
      <c r="G94" s="245"/>
      <c r="H94" s="266"/>
      <c r="I94" s="242"/>
      <c r="J94" s="243"/>
      <c r="K94" s="243"/>
      <c r="L94" s="243"/>
      <c r="M94" s="243"/>
      <c r="N94" s="243"/>
      <c r="O94" s="243"/>
      <c r="P94" s="243"/>
      <c r="Q94" s="243"/>
      <c r="R94" s="243"/>
      <c r="S94" s="243"/>
      <c r="T94" s="243"/>
      <c r="U94" s="243"/>
    </row>
    <row r="95" spans="4:21" s="244" customFormat="1" ht="16.5" hidden="1" x14ac:dyDescent="0.2">
      <c r="D95" s="122"/>
      <c r="E95" s="122"/>
      <c r="F95" s="245"/>
      <c r="G95" s="245"/>
      <c r="H95" s="266"/>
      <c r="I95" s="242"/>
      <c r="J95" s="243"/>
      <c r="K95" s="243"/>
      <c r="L95" s="243"/>
      <c r="M95" s="243"/>
      <c r="N95" s="243"/>
      <c r="O95" s="243"/>
      <c r="P95" s="243"/>
      <c r="Q95" s="243"/>
      <c r="R95" s="243"/>
      <c r="S95" s="243"/>
      <c r="T95" s="243"/>
      <c r="U95" s="243"/>
    </row>
    <row r="96" spans="4:21" s="244" customFormat="1" ht="16.5" hidden="1" x14ac:dyDescent="0.2">
      <c r="D96" s="122"/>
      <c r="E96" s="122"/>
      <c r="F96" s="245"/>
      <c r="G96" s="245"/>
      <c r="H96" s="266"/>
      <c r="I96" s="242"/>
      <c r="J96" s="243"/>
      <c r="K96" s="243"/>
      <c r="L96" s="243"/>
      <c r="M96" s="243"/>
      <c r="N96" s="243"/>
      <c r="O96" s="243"/>
      <c r="P96" s="243"/>
      <c r="Q96" s="243"/>
      <c r="R96" s="243"/>
      <c r="S96" s="243"/>
      <c r="T96" s="243"/>
      <c r="U96" s="243"/>
    </row>
    <row r="97" spans="4:21" s="244" customFormat="1" ht="16.5" hidden="1" x14ac:dyDescent="0.2">
      <c r="D97" s="122"/>
      <c r="E97" s="122"/>
      <c r="F97" s="245"/>
      <c r="G97" s="245"/>
      <c r="H97" s="266"/>
      <c r="I97" s="242"/>
      <c r="J97" s="243"/>
      <c r="K97" s="243"/>
      <c r="L97" s="243"/>
      <c r="M97" s="243"/>
      <c r="N97" s="243"/>
      <c r="O97" s="243"/>
      <c r="P97" s="243"/>
      <c r="Q97" s="243"/>
      <c r="R97" s="243"/>
      <c r="S97" s="243"/>
      <c r="T97" s="243"/>
      <c r="U97" s="243"/>
    </row>
    <row r="98" spans="4:21" s="244" customFormat="1" ht="16.5" hidden="1" x14ac:dyDescent="0.2">
      <c r="D98" s="122"/>
      <c r="E98" s="122"/>
      <c r="F98" s="245"/>
      <c r="G98" s="245"/>
      <c r="H98" s="266"/>
      <c r="I98" s="242"/>
      <c r="J98" s="243"/>
      <c r="K98" s="243"/>
      <c r="L98" s="243"/>
      <c r="M98" s="243"/>
      <c r="N98" s="243"/>
      <c r="O98" s="243"/>
      <c r="P98" s="243"/>
      <c r="Q98" s="243"/>
      <c r="R98" s="243"/>
      <c r="S98" s="243"/>
      <c r="T98" s="243"/>
      <c r="U98" s="243"/>
    </row>
    <row r="99" spans="4:21" s="244" customFormat="1" ht="16.5" hidden="1" x14ac:dyDescent="0.2">
      <c r="D99" s="122"/>
      <c r="E99" s="122"/>
      <c r="F99" s="245"/>
      <c r="G99" s="245"/>
      <c r="H99" s="266"/>
      <c r="I99" s="242"/>
      <c r="J99" s="243"/>
      <c r="K99" s="243"/>
      <c r="L99" s="243"/>
      <c r="M99" s="243"/>
      <c r="N99" s="243"/>
      <c r="O99" s="243"/>
      <c r="P99" s="243"/>
      <c r="Q99" s="243"/>
      <c r="R99" s="243"/>
      <c r="S99" s="243"/>
      <c r="T99" s="243"/>
      <c r="U99" s="243"/>
    </row>
    <row r="100" spans="4:21" s="244" customFormat="1" ht="16.5" hidden="1" x14ac:dyDescent="0.2">
      <c r="D100" s="122"/>
      <c r="E100" s="122"/>
      <c r="F100" s="245"/>
      <c r="G100" s="245"/>
      <c r="H100" s="266"/>
      <c r="I100" s="242"/>
      <c r="J100" s="243"/>
      <c r="K100" s="243"/>
      <c r="L100" s="243"/>
      <c r="M100" s="243"/>
      <c r="N100" s="243"/>
      <c r="O100" s="243"/>
      <c r="P100" s="243"/>
      <c r="Q100" s="243"/>
      <c r="R100" s="243"/>
      <c r="S100" s="243"/>
      <c r="T100" s="243"/>
      <c r="U100" s="243"/>
    </row>
    <row r="101" spans="4:21" s="244" customFormat="1" ht="16.5" hidden="1" x14ac:dyDescent="0.2">
      <c r="D101" s="122"/>
      <c r="E101" s="122"/>
      <c r="F101" s="245"/>
      <c r="G101" s="245"/>
      <c r="H101" s="266"/>
      <c r="I101" s="242"/>
      <c r="J101" s="243"/>
      <c r="K101" s="243"/>
      <c r="L101" s="243"/>
      <c r="M101" s="243"/>
      <c r="N101" s="243"/>
      <c r="O101" s="243"/>
      <c r="P101" s="243"/>
      <c r="Q101" s="243"/>
      <c r="R101" s="243"/>
      <c r="S101" s="243"/>
      <c r="T101" s="243"/>
      <c r="U101" s="243"/>
    </row>
    <row r="102" spans="4:21" s="244" customFormat="1" ht="16.5" hidden="1" x14ac:dyDescent="0.2">
      <c r="D102" s="122"/>
      <c r="E102" s="122"/>
      <c r="F102" s="245"/>
      <c r="G102" s="245"/>
      <c r="H102" s="266"/>
      <c r="I102" s="242"/>
      <c r="J102" s="243"/>
      <c r="K102" s="243"/>
      <c r="L102" s="243"/>
      <c r="M102" s="243"/>
      <c r="N102" s="243"/>
      <c r="O102" s="243"/>
      <c r="P102" s="243"/>
      <c r="Q102" s="243"/>
      <c r="R102" s="243"/>
      <c r="S102" s="243"/>
      <c r="T102" s="243"/>
      <c r="U102" s="243"/>
    </row>
    <row r="103" spans="4:21" s="244" customFormat="1" ht="16.5" hidden="1" x14ac:dyDescent="0.2">
      <c r="D103" s="122"/>
      <c r="E103" s="122"/>
      <c r="F103" s="245"/>
      <c r="G103" s="245"/>
      <c r="H103" s="266"/>
      <c r="I103" s="242"/>
      <c r="J103" s="243"/>
      <c r="K103" s="243"/>
      <c r="L103" s="243"/>
      <c r="M103" s="243"/>
      <c r="N103" s="243"/>
      <c r="O103" s="243"/>
      <c r="P103" s="243"/>
      <c r="Q103" s="243"/>
      <c r="R103" s="243"/>
      <c r="S103" s="243"/>
      <c r="T103" s="243"/>
      <c r="U103" s="243"/>
    </row>
    <row r="104" spans="4:21" s="244" customFormat="1" ht="16.5" hidden="1" x14ac:dyDescent="0.2">
      <c r="D104" s="122"/>
      <c r="E104" s="122"/>
      <c r="F104" s="245"/>
      <c r="G104" s="245"/>
      <c r="H104" s="266"/>
      <c r="I104" s="242"/>
      <c r="J104" s="243"/>
      <c r="K104" s="243"/>
      <c r="L104" s="243"/>
      <c r="M104" s="243"/>
      <c r="N104" s="243"/>
      <c r="O104" s="243"/>
      <c r="P104" s="243"/>
      <c r="Q104" s="243"/>
      <c r="R104" s="243"/>
      <c r="S104" s="243"/>
      <c r="T104" s="243"/>
      <c r="U104" s="243"/>
    </row>
    <row r="105" spans="4:21" s="244" customFormat="1" ht="16.5" hidden="1" x14ac:dyDescent="0.2">
      <c r="D105" s="122"/>
      <c r="E105" s="122"/>
      <c r="F105" s="245"/>
      <c r="G105" s="245"/>
      <c r="H105" s="266"/>
      <c r="I105" s="242"/>
      <c r="J105" s="243"/>
      <c r="K105" s="243"/>
      <c r="L105" s="243"/>
      <c r="M105" s="243"/>
      <c r="N105" s="243"/>
      <c r="O105" s="243"/>
      <c r="P105" s="243"/>
      <c r="Q105" s="243"/>
      <c r="R105" s="243"/>
      <c r="S105" s="243"/>
      <c r="T105" s="243"/>
      <c r="U105" s="243"/>
    </row>
    <row r="106" spans="4:21" s="244" customFormat="1" ht="16.5" hidden="1" x14ac:dyDescent="0.2">
      <c r="D106" s="122"/>
      <c r="E106" s="122"/>
      <c r="F106" s="245"/>
      <c r="G106" s="245"/>
      <c r="H106" s="266"/>
      <c r="I106" s="242"/>
      <c r="J106" s="243"/>
      <c r="K106" s="243"/>
      <c r="L106" s="243"/>
      <c r="M106" s="243"/>
      <c r="N106" s="243"/>
      <c r="O106" s="243"/>
      <c r="P106" s="243"/>
      <c r="Q106" s="243"/>
      <c r="R106" s="243"/>
      <c r="S106" s="243"/>
      <c r="T106" s="243"/>
      <c r="U106" s="243"/>
    </row>
    <row r="107" spans="4:21" s="244" customFormat="1" ht="16.5" hidden="1" x14ac:dyDescent="0.2">
      <c r="D107" s="122"/>
      <c r="E107" s="122"/>
      <c r="F107" s="245"/>
      <c r="G107" s="245"/>
      <c r="H107" s="266"/>
      <c r="I107" s="242"/>
      <c r="J107" s="243"/>
      <c r="K107" s="243"/>
      <c r="L107" s="243"/>
      <c r="M107" s="243"/>
      <c r="N107" s="243"/>
      <c r="O107" s="243"/>
      <c r="P107" s="243"/>
      <c r="Q107" s="243"/>
      <c r="R107" s="243"/>
      <c r="S107" s="243"/>
      <c r="T107" s="243"/>
      <c r="U107" s="243"/>
    </row>
    <row r="108" spans="4:21" s="244" customFormat="1" ht="16.5" hidden="1" x14ac:dyDescent="0.2">
      <c r="D108" s="122"/>
      <c r="E108" s="122"/>
      <c r="F108" s="245"/>
      <c r="G108" s="245"/>
      <c r="H108" s="266"/>
      <c r="I108" s="242"/>
      <c r="J108" s="243"/>
      <c r="K108" s="243"/>
      <c r="L108" s="243"/>
      <c r="M108" s="243"/>
      <c r="N108" s="243"/>
      <c r="O108" s="243"/>
      <c r="P108" s="243"/>
      <c r="Q108" s="243"/>
      <c r="R108" s="243"/>
      <c r="S108" s="243"/>
      <c r="T108" s="243"/>
      <c r="U108" s="243"/>
    </row>
    <row r="109" spans="4:21" s="244" customFormat="1" ht="16.5" hidden="1" x14ac:dyDescent="0.2">
      <c r="D109" s="122"/>
      <c r="E109" s="122"/>
      <c r="F109" s="245"/>
      <c r="G109" s="245"/>
      <c r="H109" s="266"/>
      <c r="I109" s="242"/>
      <c r="J109" s="243"/>
      <c r="K109" s="243"/>
      <c r="L109" s="243"/>
      <c r="M109" s="243"/>
      <c r="N109" s="243"/>
      <c r="O109" s="243"/>
      <c r="P109" s="243"/>
      <c r="Q109" s="243"/>
      <c r="R109" s="243"/>
      <c r="S109" s="243"/>
      <c r="T109" s="243"/>
      <c r="U109" s="243"/>
    </row>
    <row r="110" spans="4:21" s="244" customFormat="1" ht="16.5" hidden="1" x14ac:dyDescent="0.2">
      <c r="D110" s="122"/>
      <c r="E110" s="122"/>
      <c r="F110" s="245"/>
      <c r="G110" s="245"/>
      <c r="H110" s="266"/>
      <c r="I110" s="242"/>
      <c r="J110" s="243"/>
      <c r="K110" s="243"/>
      <c r="L110" s="243"/>
      <c r="M110" s="243"/>
      <c r="N110" s="243"/>
      <c r="O110" s="243"/>
      <c r="P110" s="243"/>
      <c r="Q110" s="243"/>
      <c r="R110" s="243"/>
      <c r="S110" s="243"/>
      <c r="T110" s="243"/>
      <c r="U110" s="243"/>
    </row>
    <row r="111" spans="4:21" s="244" customFormat="1" ht="16.5" hidden="1" x14ac:dyDescent="0.2">
      <c r="D111" s="122"/>
      <c r="E111" s="122"/>
      <c r="F111" s="245"/>
      <c r="G111" s="245"/>
      <c r="H111" s="266"/>
      <c r="I111" s="242"/>
      <c r="J111" s="243"/>
      <c r="K111" s="243"/>
      <c r="L111" s="243"/>
      <c r="M111" s="243"/>
      <c r="N111" s="243"/>
      <c r="O111" s="243"/>
      <c r="P111" s="243"/>
      <c r="Q111" s="243"/>
      <c r="R111" s="243"/>
      <c r="S111" s="243"/>
      <c r="T111" s="243"/>
      <c r="U111" s="243"/>
    </row>
    <row r="112" spans="4:21" s="244" customFormat="1" ht="16.5" hidden="1" x14ac:dyDescent="0.2">
      <c r="D112" s="122"/>
      <c r="E112" s="122"/>
      <c r="F112" s="245"/>
      <c r="G112" s="245"/>
      <c r="H112" s="266"/>
      <c r="I112" s="242"/>
      <c r="J112" s="243"/>
      <c r="K112" s="243"/>
      <c r="L112" s="243"/>
      <c r="M112" s="243"/>
      <c r="N112" s="243"/>
      <c r="O112" s="243"/>
      <c r="P112" s="243"/>
      <c r="Q112" s="243"/>
      <c r="R112" s="243"/>
      <c r="S112" s="243"/>
      <c r="T112" s="243"/>
      <c r="U112" s="243"/>
    </row>
    <row r="113" spans="4:21" s="244" customFormat="1" ht="16.5" hidden="1" x14ac:dyDescent="0.2">
      <c r="D113" s="122"/>
      <c r="E113" s="122"/>
      <c r="F113" s="245"/>
      <c r="G113" s="245"/>
      <c r="H113" s="266"/>
      <c r="I113" s="242"/>
      <c r="J113" s="243"/>
      <c r="K113" s="243"/>
      <c r="L113" s="243"/>
      <c r="M113" s="243"/>
      <c r="N113" s="243"/>
      <c r="O113" s="243"/>
      <c r="P113" s="243"/>
      <c r="Q113" s="243"/>
      <c r="R113" s="243"/>
      <c r="S113" s="243"/>
      <c r="T113" s="243"/>
      <c r="U113" s="243"/>
    </row>
    <row r="114" spans="4:21" s="244" customFormat="1" ht="16.5" hidden="1" x14ac:dyDescent="0.2">
      <c r="D114" s="122"/>
      <c r="E114" s="122"/>
      <c r="F114" s="245"/>
      <c r="G114" s="245"/>
      <c r="H114" s="266"/>
      <c r="I114" s="242"/>
      <c r="J114" s="243"/>
      <c r="K114" s="243"/>
      <c r="L114" s="243"/>
      <c r="M114" s="243"/>
      <c r="N114" s="243"/>
      <c r="O114" s="243"/>
      <c r="P114" s="243"/>
      <c r="Q114" s="243"/>
      <c r="R114" s="243"/>
      <c r="S114" s="243"/>
      <c r="T114" s="243"/>
      <c r="U114" s="243"/>
    </row>
    <row r="115" spans="4:21" s="244" customFormat="1" ht="16.5" hidden="1" x14ac:dyDescent="0.2">
      <c r="D115" s="122"/>
      <c r="E115" s="122"/>
      <c r="F115" s="245"/>
      <c r="G115" s="245"/>
      <c r="H115" s="266"/>
      <c r="I115" s="242"/>
      <c r="J115" s="243"/>
      <c r="K115" s="243"/>
      <c r="L115" s="243"/>
      <c r="M115" s="243"/>
      <c r="N115" s="243"/>
      <c r="O115" s="243"/>
      <c r="P115" s="243"/>
      <c r="Q115" s="243"/>
      <c r="R115" s="243"/>
      <c r="S115" s="243"/>
      <c r="T115" s="243"/>
      <c r="U115" s="243"/>
    </row>
    <row r="116" spans="4:21" s="244" customFormat="1" ht="16.5" hidden="1" x14ac:dyDescent="0.2">
      <c r="D116" s="122"/>
      <c r="E116" s="122"/>
      <c r="F116" s="245"/>
      <c r="G116" s="245"/>
      <c r="H116" s="266"/>
      <c r="I116" s="242"/>
      <c r="J116" s="243"/>
      <c r="K116" s="243"/>
      <c r="L116" s="243"/>
      <c r="M116" s="243"/>
      <c r="N116" s="243"/>
      <c r="O116" s="243"/>
      <c r="P116" s="243"/>
      <c r="Q116" s="243"/>
      <c r="R116" s="243"/>
      <c r="S116" s="243"/>
      <c r="T116" s="243"/>
      <c r="U116" s="243"/>
    </row>
    <row r="117" spans="4:21" s="244" customFormat="1" ht="16.5" hidden="1" x14ac:dyDescent="0.2">
      <c r="D117" s="122"/>
      <c r="E117" s="122"/>
      <c r="F117" s="245"/>
      <c r="G117" s="245"/>
      <c r="H117" s="266"/>
      <c r="I117" s="242"/>
      <c r="J117" s="243"/>
      <c r="K117" s="243"/>
      <c r="L117" s="243"/>
      <c r="M117" s="243"/>
      <c r="N117" s="243"/>
      <c r="O117" s="243"/>
      <c r="P117" s="243"/>
      <c r="Q117" s="243"/>
      <c r="R117" s="243"/>
      <c r="S117" s="243"/>
      <c r="T117" s="243"/>
      <c r="U117" s="243"/>
    </row>
    <row r="118" spans="4:21" s="244" customFormat="1" ht="16.5" hidden="1" x14ac:dyDescent="0.2">
      <c r="D118" s="122"/>
      <c r="E118" s="122"/>
      <c r="F118" s="245"/>
      <c r="G118" s="245"/>
      <c r="H118" s="266"/>
      <c r="I118" s="242"/>
      <c r="J118" s="243"/>
      <c r="K118" s="243"/>
      <c r="L118" s="243"/>
      <c r="M118" s="243"/>
      <c r="N118" s="243"/>
      <c r="O118" s="243"/>
      <c r="P118" s="243"/>
      <c r="Q118" s="243"/>
      <c r="R118" s="243"/>
      <c r="S118" s="243"/>
      <c r="T118" s="243"/>
      <c r="U118" s="243"/>
    </row>
    <row r="119" spans="4:21" s="244" customFormat="1" ht="16.5" hidden="1" x14ac:dyDescent="0.2">
      <c r="D119" s="122"/>
      <c r="E119" s="122"/>
      <c r="F119" s="245"/>
      <c r="G119" s="245"/>
      <c r="H119" s="266"/>
      <c r="I119" s="242"/>
      <c r="J119" s="243"/>
      <c r="K119" s="243"/>
      <c r="L119" s="243"/>
      <c r="M119" s="243"/>
      <c r="N119" s="243"/>
      <c r="O119" s="243"/>
      <c r="P119" s="243"/>
      <c r="Q119" s="243"/>
      <c r="R119" s="243"/>
      <c r="S119" s="243"/>
      <c r="T119" s="243"/>
      <c r="U119" s="243"/>
    </row>
    <row r="120" spans="4:21" s="244" customFormat="1" ht="16.5" hidden="1" x14ac:dyDescent="0.2">
      <c r="D120" s="122"/>
      <c r="E120" s="122"/>
      <c r="F120" s="245"/>
      <c r="G120" s="245"/>
      <c r="H120" s="266"/>
      <c r="I120" s="242"/>
      <c r="J120" s="243"/>
      <c r="K120" s="243"/>
      <c r="L120" s="243"/>
      <c r="M120" s="243"/>
      <c r="N120" s="243"/>
      <c r="O120" s="243"/>
      <c r="P120" s="243"/>
      <c r="Q120" s="243"/>
      <c r="R120" s="243"/>
      <c r="S120" s="243"/>
      <c r="T120" s="243"/>
      <c r="U120" s="243"/>
    </row>
    <row r="121" spans="4:21" s="244" customFormat="1" ht="16.5" hidden="1" x14ac:dyDescent="0.2">
      <c r="D121" s="122"/>
      <c r="E121" s="122"/>
      <c r="F121" s="245"/>
      <c r="G121" s="245"/>
      <c r="H121" s="266"/>
      <c r="I121" s="242"/>
      <c r="J121" s="243"/>
      <c r="K121" s="243"/>
      <c r="L121" s="243"/>
      <c r="M121" s="243"/>
      <c r="N121" s="243"/>
      <c r="O121" s="243"/>
      <c r="P121" s="243"/>
      <c r="Q121" s="243"/>
      <c r="R121" s="243"/>
      <c r="S121" s="243"/>
      <c r="T121" s="243"/>
      <c r="U121" s="243"/>
    </row>
    <row r="122" spans="4:21" s="244" customFormat="1" ht="16.5" hidden="1" x14ac:dyDescent="0.2">
      <c r="D122" s="122"/>
      <c r="E122" s="122"/>
      <c r="F122" s="245"/>
      <c r="G122" s="245"/>
      <c r="H122" s="266"/>
      <c r="I122" s="242"/>
      <c r="J122" s="243"/>
      <c r="K122" s="243"/>
      <c r="L122" s="243"/>
      <c r="M122" s="243"/>
      <c r="N122" s="243"/>
      <c r="O122" s="243"/>
      <c r="P122" s="243"/>
      <c r="Q122" s="243"/>
      <c r="R122" s="243"/>
      <c r="S122" s="243"/>
      <c r="T122" s="243"/>
      <c r="U122" s="243"/>
    </row>
  </sheetData>
  <mergeCells count="26">
    <mergeCell ref="A9:A17"/>
    <mergeCell ref="B9:B17"/>
    <mergeCell ref="D9:D17"/>
    <mergeCell ref="I9:I17"/>
    <mergeCell ref="C9:C17"/>
    <mergeCell ref="F9:F17"/>
    <mergeCell ref="G9:G17"/>
    <mergeCell ref="G7:G8"/>
    <mergeCell ref="H7:H8"/>
    <mergeCell ref="A1:A3"/>
    <mergeCell ref="B1:K1"/>
    <mergeCell ref="I7:I8"/>
    <mergeCell ref="J7:J8"/>
    <mergeCell ref="D4:E4"/>
    <mergeCell ref="A7:A8"/>
    <mergeCell ref="B7:B8"/>
    <mergeCell ref="L1:L4"/>
    <mergeCell ref="C7:C8"/>
    <mergeCell ref="D7:D8"/>
    <mergeCell ref="E7:E8"/>
    <mergeCell ref="K9:K17"/>
    <mergeCell ref="L9:L17"/>
    <mergeCell ref="L7:L8"/>
    <mergeCell ref="J9:J17"/>
    <mergeCell ref="K7:K8"/>
    <mergeCell ref="F7:F8"/>
  </mergeCells>
  <phoneticPr fontId="35" type="noConversion"/>
  <printOptions horizontalCentered="1" verticalCentered="1"/>
  <pageMargins left="0.82677165354330717" right="0.27559055118110237" top="0.3" bottom="0.3" header="0.19685039370078741" footer="0"/>
  <pageSetup paperSize="5" scale="75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3"/>
  <sheetViews>
    <sheetView topLeftCell="A6" workbookViewId="0">
      <selection activeCell="A12" sqref="A12:F12"/>
    </sheetView>
  </sheetViews>
  <sheetFormatPr baseColWidth="10" defaultColWidth="7.5703125" defaultRowHeight="12" x14ac:dyDescent="0.2"/>
  <cols>
    <col min="1" max="1" width="7.5703125" style="122"/>
    <col min="2" max="2" width="16.42578125" style="122" customWidth="1"/>
    <col min="3" max="3" width="38.28515625" style="122" customWidth="1"/>
    <col min="4" max="4" width="8.28515625" style="122" customWidth="1"/>
    <col min="5" max="5" width="13.7109375" style="122" customWidth="1"/>
    <col min="6" max="6" width="15.28515625" style="122" customWidth="1"/>
    <col min="7" max="7" width="10" style="122" customWidth="1"/>
    <col min="8" max="8" width="11.42578125" style="122" customWidth="1"/>
    <col min="9" max="9" width="19.5703125" style="122" bestFit="1" customWidth="1"/>
    <col min="10" max="10" width="19.140625" style="122" bestFit="1" customWidth="1"/>
    <col min="11" max="11" width="12.42578125" style="122" customWidth="1"/>
    <col min="12" max="12" width="20.5703125" style="122" customWidth="1"/>
    <col min="13" max="13" width="19.85546875" style="122" customWidth="1"/>
    <col min="14" max="16384" width="7.5703125" style="122"/>
  </cols>
  <sheetData>
    <row r="1" spans="1:21" ht="33.75" customHeight="1" x14ac:dyDescent="0.2">
      <c r="A1" s="384"/>
      <c r="B1" s="384"/>
      <c r="C1" s="386" t="s">
        <v>18</v>
      </c>
      <c r="D1" s="386"/>
      <c r="E1" s="386"/>
      <c r="F1" s="386"/>
      <c r="G1" s="386"/>
      <c r="H1" s="386"/>
      <c r="I1" s="386"/>
      <c r="J1" s="386"/>
      <c r="K1" s="386"/>
      <c r="L1" s="384"/>
    </row>
    <row r="2" spans="1:21" ht="12.75" customHeight="1" x14ac:dyDescent="0.2">
      <c r="A2" s="384"/>
      <c r="B2" s="384"/>
      <c r="C2" s="123"/>
      <c r="D2" s="123"/>
      <c r="F2" s="123"/>
      <c r="I2" s="123"/>
      <c r="L2" s="384"/>
    </row>
    <row r="3" spans="1:21" ht="20.25" customHeight="1" x14ac:dyDescent="0.2">
      <c r="A3" s="384"/>
      <c r="B3" s="384"/>
      <c r="L3" s="384"/>
    </row>
    <row r="4" spans="1:21" ht="12.75" customHeight="1" thickBot="1" x14ac:dyDescent="0.25">
      <c r="C4" s="450" t="s">
        <v>344</v>
      </c>
      <c r="D4" s="450"/>
      <c r="E4" s="123" t="s">
        <v>19</v>
      </c>
      <c r="F4" s="179">
        <v>2012</v>
      </c>
      <c r="H4" s="123" t="s">
        <v>19</v>
      </c>
      <c r="I4" s="179">
        <v>2012</v>
      </c>
      <c r="L4" s="384"/>
    </row>
    <row r="5" spans="1:21" ht="12.75" customHeight="1" thickTop="1" x14ac:dyDescent="0.2">
      <c r="C5" s="123"/>
      <c r="D5" s="127"/>
      <c r="E5" s="123"/>
      <c r="F5" s="127"/>
      <c r="H5" s="123"/>
      <c r="I5" s="127"/>
      <c r="L5" s="121"/>
    </row>
    <row r="6" spans="1:21" ht="12.75" customHeight="1" x14ac:dyDescent="0.2">
      <c r="C6" s="123"/>
      <c r="D6" s="123"/>
      <c r="F6" s="123"/>
      <c r="I6" s="123"/>
    </row>
    <row r="7" spans="1:21" ht="12.75" customHeight="1" x14ac:dyDescent="0.2">
      <c r="C7" s="123"/>
      <c r="D7" s="123"/>
      <c r="F7" s="123"/>
      <c r="I7" s="123"/>
    </row>
    <row r="8" spans="1:21" s="126" customFormat="1" ht="13.5" customHeight="1" thickBot="1" x14ac:dyDescent="0.25">
      <c r="E8" s="122"/>
      <c r="F8" s="123"/>
    </row>
    <row r="9" spans="1:21" s="126" customFormat="1" ht="25.5" customHeight="1" thickTop="1" thickBot="1" x14ac:dyDescent="0.25">
      <c r="A9" s="451" t="s">
        <v>5</v>
      </c>
      <c r="B9" s="453" t="s">
        <v>209</v>
      </c>
      <c r="C9" s="453" t="s">
        <v>210</v>
      </c>
      <c r="D9" s="455" t="s">
        <v>211</v>
      </c>
      <c r="E9" s="457" t="s">
        <v>7</v>
      </c>
      <c r="F9" s="448" t="s">
        <v>8</v>
      </c>
      <c r="G9" s="444" t="s">
        <v>212</v>
      </c>
      <c r="H9" s="446" t="s">
        <v>346</v>
      </c>
      <c r="I9" s="442" t="s">
        <v>244</v>
      </c>
      <c r="J9" s="442" t="s">
        <v>213</v>
      </c>
      <c r="K9" s="182"/>
      <c r="L9" s="183"/>
      <c r="M9" s="183"/>
      <c r="N9" s="183"/>
      <c r="O9" s="183"/>
      <c r="P9" s="183"/>
      <c r="Q9" s="183"/>
      <c r="R9" s="183"/>
      <c r="S9" s="183"/>
      <c r="T9" s="183"/>
      <c r="U9" s="183"/>
    </row>
    <row r="10" spans="1:21" s="126" customFormat="1" ht="25.5" customHeight="1" thickBot="1" x14ac:dyDescent="0.25">
      <c r="A10" s="452"/>
      <c r="B10" s="454"/>
      <c r="C10" s="454"/>
      <c r="D10" s="456"/>
      <c r="E10" s="458"/>
      <c r="F10" s="449"/>
      <c r="G10" s="445"/>
      <c r="H10" s="447"/>
      <c r="I10" s="443"/>
      <c r="J10" s="443"/>
      <c r="K10" s="186"/>
      <c r="L10" s="183"/>
      <c r="M10" s="183"/>
      <c r="N10" s="183"/>
      <c r="O10" s="183"/>
      <c r="P10" s="183"/>
      <c r="Q10" s="183"/>
      <c r="R10" s="183"/>
      <c r="S10" s="183"/>
      <c r="T10" s="183"/>
      <c r="U10" s="183"/>
    </row>
    <row r="11" spans="1:21" s="126" customFormat="1" ht="57.75" thickBot="1" x14ac:dyDescent="0.3">
      <c r="A11" s="224" t="s">
        <v>245</v>
      </c>
      <c r="B11" s="225" t="s">
        <v>246</v>
      </c>
      <c r="C11" s="226" t="s">
        <v>348</v>
      </c>
      <c r="D11" s="225" t="s">
        <v>24</v>
      </c>
      <c r="E11" s="203">
        <v>4</v>
      </c>
      <c r="F11" s="204"/>
      <c r="G11" s="205">
        <v>1</v>
      </c>
      <c r="H11" s="206">
        <v>1</v>
      </c>
      <c r="I11" s="207"/>
      <c r="J11" s="207">
        <f>I11*H11</f>
        <v>0</v>
      </c>
      <c r="K11" s="186"/>
      <c r="L11" s="183"/>
      <c r="M11" s="183"/>
      <c r="N11" s="183"/>
      <c r="O11" s="183"/>
      <c r="P11" s="183"/>
      <c r="Q11" s="183"/>
      <c r="R11" s="183"/>
      <c r="S11" s="183"/>
      <c r="T11" s="183"/>
      <c r="U11" s="183"/>
    </row>
    <row r="12" spans="1:21" ht="16.5" customHeight="1" thickBot="1" x14ac:dyDescent="0.25">
      <c r="A12" s="439" t="s">
        <v>226</v>
      </c>
      <c r="B12" s="440"/>
      <c r="C12" s="440"/>
      <c r="D12" s="440"/>
      <c r="E12" s="440"/>
      <c r="F12" s="441"/>
      <c r="G12" s="220">
        <f>SUM(G11:G11)</f>
        <v>1</v>
      </c>
      <c r="H12" s="221">
        <f>SUM(H11:H11)</f>
        <v>1</v>
      </c>
      <c r="I12" s="222">
        <f>SUM(I11:I11)</f>
        <v>0</v>
      </c>
      <c r="J12" s="222">
        <f>ROUND(SUM(J11:J11),0)</f>
        <v>0</v>
      </c>
    </row>
    <row r="13" spans="1:21" ht="12.75" thickTop="1" x14ac:dyDescent="0.2">
      <c r="M13" s="223"/>
    </row>
  </sheetData>
  <mergeCells count="15">
    <mergeCell ref="L1:L4"/>
    <mergeCell ref="C4:D4"/>
    <mergeCell ref="A9:A10"/>
    <mergeCell ref="B9:B10"/>
    <mergeCell ref="C9:C10"/>
    <mergeCell ref="D9:D10"/>
    <mergeCell ref="E9:E10"/>
    <mergeCell ref="A12:F12"/>
    <mergeCell ref="A1:B3"/>
    <mergeCell ref="C1:K1"/>
    <mergeCell ref="J9:J10"/>
    <mergeCell ref="G9:G10"/>
    <mergeCell ref="H9:H10"/>
    <mergeCell ref="I9:I10"/>
    <mergeCell ref="F9:F10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6" sqref="C6:C7"/>
    </sheetView>
  </sheetViews>
  <sheetFormatPr baseColWidth="10" defaultColWidth="7.5703125" defaultRowHeight="12" x14ac:dyDescent="0.2"/>
  <cols>
    <col min="1" max="1" width="8.7109375" style="122" bestFit="1" customWidth="1"/>
    <col min="2" max="2" width="20.28515625" style="122" customWidth="1"/>
    <col min="3" max="3" width="25.28515625" style="122" customWidth="1"/>
    <col min="4" max="4" width="8.28515625" style="122" customWidth="1"/>
    <col min="5" max="5" width="13.7109375" style="122" customWidth="1"/>
    <col min="6" max="6" width="15.28515625" style="122" customWidth="1"/>
    <col min="7" max="7" width="10.7109375" style="122" customWidth="1"/>
    <col min="8" max="8" width="12.42578125" style="122" customWidth="1"/>
    <col min="9" max="9" width="13.140625" style="332" customWidth="1"/>
    <col min="10" max="10" width="17.140625" style="332" bestFit="1" customWidth="1"/>
    <col min="11" max="11" width="20.5703125" style="2" customWidth="1"/>
    <col min="12" max="12" width="11.5703125" style="122" bestFit="1" customWidth="1"/>
    <col min="13" max="13" width="7.85546875" style="122" bestFit="1" customWidth="1"/>
    <col min="14" max="16384" width="7.5703125" style="122"/>
  </cols>
  <sheetData>
    <row r="1" spans="1:22" ht="33.75" customHeight="1" x14ac:dyDescent="0.2">
      <c r="A1" s="384"/>
      <c r="B1" s="384"/>
      <c r="C1" s="386" t="s">
        <v>18</v>
      </c>
      <c r="D1" s="386"/>
      <c r="E1" s="386"/>
      <c r="F1" s="386"/>
      <c r="G1" s="386"/>
      <c r="H1" s="386"/>
      <c r="I1" s="480"/>
      <c r="K1" s="352"/>
    </row>
    <row r="2" spans="1:22" ht="12.75" customHeight="1" x14ac:dyDescent="0.2">
      <c r="A2" s="384"/>
      <c r="B2" s="384"/>
      <c r="C2" s="123"/>
      <c r="D2" s="123"/>
      <c r="F2" s="123"/>
      <c r="I2" s="480"/>
      <c r="K2" s="352"/>
    </row>
    <row r="3" spans="1:22" ht="20.25" customHeight="1" x14ac:dyDescent="0.2">
      <c r="A3" s="384"/>
      <c r="B3" s="384"/>
      <c r="I3" s="480"/>
      <c r="K3" s="352"/>
    </row>
    <row r="4" spans="1:22" ht="12.75" customHeight="1" thickBot="1" x14ac:dyDescent="0.25">
      <c r="C4" s="450" t="s">
        <v>344</v>
      </c>
      <c r="D4" s="450"/>
      <c r="E4" s="450"/>
      <c r="F4" s="123" t="s">
        <v>19</v>
      </c>
      <c r="G4" s="179">
        <v>2012</v>
      </c>
      <c r="I4" s="480"/>
      <c r="K4" s="352"/>
    </row>
    <row r="5" spans="1:22" s="126" customFormat="1" ht="13.5" customHeight="1" thickTop="1" thickBot="1" x14ac:dyDescent="0.25">
      <c r="E5" s="122"/>
      <c r="F5" s="123"/>
      <c r="I5" s="333"/>
      <c r="J5" s="333"/>
      <c r="K5" s="2"/>
    </row>
    <row r="6" spans="1:22" s="126" customFormat="1" ht="25.5" customHeight="1" thickTop="1" thickBot="1" x14ac:dyDescent="0.25">
      <c r="A6" s="451" t="s">
        <v>5</v>
      </c>
      <c r="B6" s="453" t="s">
        <v>209</v>
      </c>
      <c r="C6" s="453" t="s">
        <v>210</v>
      </c>
      <c r="D6" s="455" t="s">
        <v>211</v>
      </c>
      <c r="E6" s="457" t="s">
        <v>7</v>
      </c>
      <c r="F6" s="448" t="s">
        <v>8</v>
      </c>
      <c r="G6" s="444" t="s">
        <v>212</v>
      </c>
      <c r="H6" s="446" t="s">
        <v>346</v>
      </c>
      <c r="I6" s="478" t="s">
        <v>50</v>
      </c>
      <c r="J6" s="478" t="s">
        <v>227</v>
      </c>
      <c r="K6" s="475" t="s">
        <v>13</v>
      </c>
      <c r="L6" s="182"/>
      <c r="M6" s="183"/>
      <c r="N6" s="183"/>
      <c r="O6" s="183"/>
      <c r="P6" s="183"/>
      <c r="Q6" s="183"/>
      <c r="R6" s="183"/>
      <c r="S6" s="183"/>
      <c r="T6" s="183"/>
      <c r="U6" s="183"/>
      <c r="V6" s="183"/>
    </row>
    <row r="7" spans="1:22" s="126" customFormat="1" ht="25.5" customHeight="1" thickBot="1" x14ac:dyDescent="0.25">
      <c r="A7" s="463"/>
      <c r="B7" s="466"/>
      <c r="C7" s="466"/>
      <c r="D7" s="467"/>
      <c r="E7" s="459"/>
      <c r="F7" s="464"/>
      <c r="G7" s="477"/>
      <c r="H7" s="465"/>
      <c r="I7" s="479"/>
      <c r="J7" s="479"/>
      <c r="K7" s="476"/>
      <c r="L7" s="186"/>
      <c r="M7" s="183"/>
      <c r="N7" s="183"/>
      <c r="O7" s="183"/>
      <c r="P7" s="183"/>
      <c r="Q7" s="183"/>
      <c r="R7" s="183"/>
      <c r="S7" s="183"/>
      <c r="T7" s="183"/>
      <c r="U7" s="183"/>
      <c r="V7" s="183"/>
    </row>
    <row r="8" spans="1:22" s="126" customFormat="1" ht="15.75" thickTop="1" x14ac:dyDescent="0.2">
      <c r="A8" s="329" t="s">
        <v>300</v>
      </c>
      <c r="B8" s="209" t="s">
        <v>296</v>
      </c>
      <c r="C8" s="209" t="s">
        <v>360</v>
      </c>
      <c r="D8" s="209" t="s">
        <v>24</v>
      </c>
      <c r="E8" s="203">
        <v>6</v>
      </c>
      <c r="F8" s="204"/>
      <c r="G8" s="211">
        <v>0</v>
      </c>
      <c r="H8" s="212">
        <v>1000</v>
      </c>
      <c r="I8" s="334">
        <v>33000</v>
      </c>
      <c r="J8" s="334">
        <f>H8*I8</f>
        <v>33000000</v>
      </c>
      <c r="K8" s="472"/>
      <c r="L8" s="186"/>
      <c r="M8" s="183"/>
      <c r="N8" s="183"/>
      <c r="O8" s="183"/>
      <c r="P8" s="183"/>
      <c r="Q8" s="183"/>
      <c r="R8" s="183"/>
      <c r="S8" s="183"/>
      <c r="T8" s="183"/>
      <c r="U8" s="183"/>
      <c r="V8" s="183"/>
    </row>
    <row r="9" spans="1:22" s="126" customFormat="1" ht="15" x14ac:dyDescent="0.2">
      <c r="A9" s="329" t="s">
        <v>301</v>
      </c>
      <c r="B9" s="209" t="s">
        <v>298</v>
      </c>
      <c r="C9" s="209" t="s">
        <v>359</v>
      </c>
      <c r="D9" s="209" t="s">
        <v>24</v>
      </c>
      <c r="E9" s="203">
        <v>6</v>
      </c>
      <c r="F9" s="204"/>
      <c r="G9" s="211">
        <v>0</v>
      </c>
      <c r="H9" s="212">
        <v>500</v>
      </c>
      <c r="I9" s="334">
        <v>55000</v>
      </c>
      <c r="J9" s="334">
        <f t="shared" ref="J9:J15" si="0">H9*I9</f>
        <v>27500000</v>
      </c>
      <c r="K9" s="472"/>
      <c r="L9" s="186"/>
      <c r="M9" s="183"/>
      <c r="N9" s="183"/>
      <c r="O9" s="183"/>
      <c r="P9" s="183"/>
      <c r="Q9" s="183"/>
      <c r="R9" s="183"/>
      <c r="S9" s="183"/>
      <c r="T9" s="183"/>
      <c r="U9" s="183"/>
      <c r="V9" s="183"/>
    </row>
    <row r="10" spans="1:22" s="126" customFormat="1" ht="15.75" thickBot="1" x14ac:dyDescent="0.25">
      <c r="A10" s="330" t="s">
        <v>297</v>
      </c>
      <c r="B10" s="261" t="s">
        <v>299</v>
      </c>
      <c r="C10" s="261" t="s">
        <v>358</v>
      </c>
      <c r="D10" s="261" t="s">
        <v>24</v>
      </c>
      <c r="E10" s="255">
        <v>6</v>
      </c>
      <c r="F10" s="256"/>
      <c r="G10" s="262">
        <v>0</v>
      </c>
      <c r="H10" s="263">
        <v>2000</v>
      </c>
      <c r="I10" s="334">
        <v>12000</v>
      </c>
      <c r="J10" s="334">
        <f t="shared" si="0"/>
        <v>24000000</v>
      </c>
      <c r="K10" s="473"/>
      <c r="L10" s="186"/>
      <c r="M10" s="183"/>
      <c r="N10" s="183"/>
      <c r="O10" s="183"/>
      <c r="P10" s="183"/>
      <c r="Q10" s="183"/>
      <c r="R10" s="183"/>
      <c r="S10" s="183"/>
      <c r="T10" s="183"/>
      <c r="U10" s="183"/>
      <c r="V10" s="183"/>
    </row>
    <row r="11" spans="1:22" s="126" customFormat="1" ht="16.5" thickTop="1" thickBot="1" x14ac:dyDescent="0.25">
      <c r="A11" s="331" t="s">
        <v>307</v>
      </c>
      <c r="B11" s="328" t="s">
        <v>345</v>
      </c>
      <c r="C11" s="250" t="s">
        <v>357</v>
      </c>
      <c r="D11" s="250" t="s">
        <v>24</v>
      </c>
      <c r="E11" s="251">
        <v>6</v>
      </c>
      <c r="F11" s="252"/>
      <c r="G11" s="253">
        <v>0</v>
      </c>
      <c r="H11" s="254">
        <v>1000</v>
      </c>
      <c r="I11" s="334">
        <v>70000</v>
      </c>
      <c r="J11" s="334">
        <f t="shared" si="0"/>
        <v>70000000</v>
      </c>
      <c r="K11" s="474"/>
      <c r="L11" s="186"/>
      <c r="M11" s="183"/>
      <c r="N11" s="183"/>
      <c r="O11" s="183"/>
      <c r="P11" s="183"/>
      <c r="Q11" s="183"/>
      <c r="R11" s="183"/>
      <c r="S11" s="183"/>
      <c r="T11" s="183"/>
      <c r="U11" s="183"/>
      <c r="V11" s="183"/>
    </row>
    <row r="12" spans="1:22" s="126" customFormat="1" ht="16.5" thickTop="1" thickBot="1" x14ac:dyDescent="0.25">
      <c r="A12" s="329" t="s">
        <v>308</v>
      </c>
      <c r="B12" s="264" t="s">
        <v>303</v>
      </c>
      <c r="C12" s="209" t="s">
        <v>356</v>
      </c>
      <c r="D12" s="209" t="s">
        <v>24</v>
      </c>
      <c r="E12" s="203">
        <v>6</v>
      </c>
      <c r="F12" s="204"/>
      <c r="G12" s="211">
        <v>0</v>
      </c>
      <c r="H12" s="254">
        <v>1000</v>
      </c>
      <c r="I12" s="334">
        <v>60000</v>
      </c>
      <c r="J12" s="334">
        <f t="shared" si="0"/>
        <v>60000000</v>
      </c>
      <c r="K12" s="472"/>
      <c r="L12" s="186"/>
      <c r="M12" s="183"/>
      <c r="N12" s="183"/>
      <c r="O12" s="183"/>
      <c r="P12" s="183"/>
      <c r="Q12" s="183"/>
      <c r="R12" s="183"/>
      <c r="S12" s="183"/>
      <c r="T12" s="183"/>
      <c r="U12" s="183"/>
      <c r="V12" s="183"/>
    </row>
    <row r="13" spans="1:22" s="126" customFormat="1" ht="24" thickTop="1" thickBot="1" x14ac:dyDescent="0.25">
      <c r="A13" s="329" t="s">
        <v>309</v>
      </c>
      <c r="B13" s="264" t="s">
        <v>304</v>
      </c>
      <c r="C13" s="209" t="s">
        <v>355</v>
      </c>
      <c r="D13" s="209" t="s">
        <v>24</v>
      </c>
      <c r="E13" s="203">
        <v>6</v>
      </c>
      <c r="F13" s="204"/>
      <c r="G13" s="211">
        <v>0</v>
      </c>
      <c r="H13" s="254">
        <v>1000</v>
      </c>
      <c r="I13" s="334">
        <v>18000</v>
      </c>
      <c r="J13" s="334">
        <f t="shared" si="0"/>
        <v>18000000</v>
      </c>
      <c r="K13" s="472"/>
      <c r="L13" s="186"/>
      <c r="M13" s="183"/>
      <c r="N13" s="183"/>
      <c r="O13" s="183"/>
      <c r="P13" s="183"/>
      <c r="Q13" s="183"/>
      <c r="R13" s="183"/>
      <c r="S13" s="183"/>
      <c r="T13" s="183"/>
      <c r="U13" s="183"/>
      <c r="V13" s="183"/>
    </row>
    <row r="14" spans="1:22" s="126" customFormat="1" ht="24" thickTop="1" thickBot="1" x14ac:dyDescent="0.25">
      <c r="A14" s="329" t="s">
        <v>310</v>
      </c>
      <c r="B14" s="264" t="s">
        <v>305</v>
      </c>
      <c r="C14" s="209" t="s">
        <v>354</v>
      </c>
      <c r="D14" s="209" t="s">
        <v>24</v>
      </c>
      <c r="E14" s="203">
        <v>6</v>
      </c>
      <c r="F14" s="204"/>
      <c r="G14" s="211">
        <v>0</v>
      </c>
      <c r="H14" s="254">
        <v>1000</v>
      </c>
      <c r="I14" s="334">
        <v>80000</v>
      </c>
      <c r="J14" s="334">
        <f t="shared" si="0"/>
        <v>80000000</v>
      </c>
      <c r="K14" s="472"/>
      <c r="L14" s="186"/>
      <c r="M14" s="183"/>
      <c r="N14" s="183"/>
      <c r="O14" s="183"/>
      <c r="P14" s="183"/>
      <c r="Q14" s="183"/>
      <c r="R14" s="183"/>
      <c r="S14" s="183"/>
      <c r="T14" s="183"/>
      <c r="U14" s="183"/>
      <c r="V14" s="183"/>
    </row>
    <row r="15" spans="1:22" s="126" customFormat="1" ht="24" thickTop="1" thickBot="1" x14ac:dyDescent="0.25">
      <c r="A15" s="329" t="s">
        <v>300</v>
      </c>
      <c r="B15" s="264" t="s">
        <v>306</v>
      </c>
      <c r="C15" s="209" t="s">
        <v>353</v>
      </c>
      <c r="D15" s="209" t="s">
        <v>24</v>
      </c>
      <c r="E15" s="203">
        <v>6</v>
      </c>
      <c r="F15" s="204"/>
      <c r="G15" s="211">
        <v>0</v>
      </c>
      <c r="H15" s="254">
        <v>1000</v>
      </c>
      <c r="I15" s="334">
        <v>25000</v>
      </c>
      <c r="J15" s="334">
        <f t="shared" si="0"/>
        <v>25000000</v>
      </c>
      <c r="K15" s="472"/>
      <c r="L15" s="186"/>
      <c r="M15" s="183"/>
      <c r="N15" s="183"/>
      <c r="O15" s="183"/>
      <c r="P15" s="183"/>
      <c r="Q15" s="183"/>
      <c r="R15" s="183"/>
      <c r="S15" s="183"/>
      <c r="T15" s="183"/>
      <c r="U15" s="183"/>
      <c r="V15" s="183"/>
    </row>
    <row r="16" spans="1:22" s="126" customFormat="1" ht="35.25" thickTop="1" thickBot="1" x14ac:dyDescent="0.25">
      <c r="A16" s="259" t="s">
        <v>247</v>
      </c>
      <c r="B16" s="250" t="s">
        <v>248</v>
      </c>
      <c r="C16" s="250" t="s">
        <v>352</v>
      </c>
      <c r="D16" s="250" t="s">
        <v>24</v>
      </c>
      <c r="E16" s="338">
        <v>6</v>
      </c>
      <c r="F16" s="339"/>
      <c r="G16" s="253">
        <v>1000</v>
      </c>
      <c r="H16" s="254">
        <v>2000</v>
      </c>
      <c r="I16" s="335">
        <f>AVERAGE(13000,12000,9980)</f>
        <v>11660</v>
      </c>
      <c r="J16" s="335">
        <f>I16*H16</f>
        <v>23320000</v>
      </c>
      <c r="K16" s="468" t="s">
        <v>302</v>
      </c>
      <c r="L16" s="186"/>
      <c r="M16" s="183"/>
      <c r="N16" s="183"/>
      <c r="O16" s="183"/>
      <c r="P16" s="183"/>
      <c r="Q16" s="183"/>
      <c r="R16" s="183"/>
      <c r="S16" s="183"/>
      <c r="T16" s="183"/>
      <c r="U16" s="183"/>
      <c r="V16" s="183"/>
    </row>
    <row r="17" spans="1:22" s="126" customFormat="1" ht="35.25" thickTop="1" thickBot="1" x14ac:dyDescent="0.25">
      <c r="A17" s="208" t="s">
        <v>228</v>
      </c>
      <c r="B17" s="209" t="s">
        <v>229</v>
      </c>
      <c r="C17" s="250" t="s">
        <v>351</v>
      </c>
      <c r="D17" s="209" t="s">
        <v>24</v>
      </c>
      <c r="E17" s="340">
        <v>6</v>
      </c>
      <c r="F17" s="341"/>
      <c r="G17" s="211">
        <v>1000</v>
      </c>
      <c r="H17" s="212">
        <v>2000</v>
      </c>
      <c r="I17" s="334">
        <f>AVERAGE(40000,40000,40000)</f>
        <v>40000</v>
      </c>
      <c r="J17" s="334">
        <f t="shared" ref="J17:J23" si="1">I17*H17</f>
        <v>80000000</v>
      </c>
      <c r="K17" s="469"/>
      <c r="L17" s="186"/>
      <c r="M17" s="183"/>
      <c r="N17" s="183"/>
      <c r="O17" s="183"/>
      <c r="P17" s="183"/>
      <c r="Q17" s="183"/>
      <c r="R17" s="183"/>
      <c r="S17" s="183"/>
      <c r="T17" s="183"/>
      <c r="U17" s="183"/>
      <c r="V17" s="183"/>
    </row>
    <row r="18" spans="1:22" s="126" customFormat="1" ht="35.25" thickTop="1" thickBot="1" x14ac:dyDescent="0.25">
      <c r="A18" s="208" t="s">
        <v>230</v>
      </c>
      <c r="B18" s="209" t="s">
        <v>231</v>
      </c>
      <c r="C18" s="250" t="s">
        <v>361</v>
      </c>
      <c r="D18" s="209" t="s">
        <v>24</v>
      </c>
      <c r="E18" s="210">
        <v>6</v>
      </c>
      <c r="F18" s="211"/>
      <c r="G18" s="211">
        <v>1000</v>
      </c>
      <c r="H18" s="212">
        <v>2000</v>
      </c>
      <c r="I18" s="334">
        <f>AVERAGE(28000,28000,28000)</f>
        <v>28000</v>
      </c>
      <c r="J18" s="334">
        <f t="shared" si="1"/>
        <v>56000000</v>
      </c>
      <c r="K18" s="469"/>
      <c r="L18" s="187"/>
      <c r="M18" s="183"/>
      <c r="N18" s="183"/>
      <c r="O18" s="183"/>
      <c r="P18" s="183"/>
      <c r="Q18" s="183"/>
      <c r="R18" s="183"/>
      <c r="S18" s="183"/>
      <c r="T18" s="183"/>
      <c r="U18" s="183"/>
      <c r="V18" s="183"/>
    </row>
    <row r="19" spans="1:22" s="126" customFormat="1" ht="35.25" thickTop="1" thickBot="1" x14ac:dyDescent="0.25">
      <c r="A19" s="208" t="s">
        <v>232</v>
      </c>
      <c r="B19" s="209" t="s">
        <v>233</v>
      </c>
      <c r="C19" s="250" t="s">
        <v>362</v>
      </c>
      <c r="D19" s="209" t="s">
        <v>24</v>
      </c>
      <c r="E19" s="340">
        <v>6</v>
      </c>
      <c r="F19" s="341"/>
      <c r="G19" s="211">
        <v>200</v>
      </c>
      <c r="H19" s="212">
        <v>400</v>
      </c>
      <c r="I19" s="334">
        <f>AVERAGE(40000,40000,40000)</f>
        <v>40000</v>
      </c>
      <c r="J19" s="334">
        <f t="shared" si="1"/>
        <v>16000000</v>
      </c>
      <c r="K19" s="469"/>
      <c r="L19" s="186"/>
      <c r="M19" s="183"/>
      <c r="N19" s="183"/>
      <c r="O19" s="183"/>
      <c r="P19" s="183"/>
      <c r="Q19" s="183"/>
      <c r="R19" s="183"/>
      <c r="S19" s="183"/>
      <c r="T19" s="183"/>
      <c r="U19" s="183"/>
      <c r="V19" s="183"/>
    </row>
    <row r="20" spans="1:22" s="126" customFormat="1" ht="35.25" thickTop="1" thickBot="1" x14ac:dyDescent="0.25">
      <c r="A20" s="208" t="s">
        <v>234</v>
      </c>
      <c r="B20" s="209" t="s">
        <v>235</v>
      </c>
      <c r="C20" s="250" t="s">
        <v>361</v>
      </c>
      <c r="D20" s="209" t="s">
        <v>24</v>
      </c>
      <c r="E20" s="210">
        <v>6</v>
      </c>
      <c r="F20" s="211"/>
      <c r="G20" s="211">
        <v>200</v>
      </c>
      <c r="H20" s="212">
        <v>400</v>
      </c>
      <c r="I20" s="334">
        <f>AVERAGE(28000,28000,28000)</f>
        <v>28000</v>
      </c>
      <c r="J20" s="334">
        <f t="shared" si="1"/>
        <v>11200000</v>
      </c>
      <c r="K20" s="469"/>
      <c r="L20" s="187"/>
      <c r="M20" s="183"/>
      <c r="N20" s="183"/>
      <c r="O20" s="183"/>
      <c r="P20" s="183"/>
      <c r="Q20" s="183"/>
      <c r="R20" s="183"/>
      <c r="S20" s="183"/>
      <c r="T20" s="183"/>
      <c r="U20" s="183"/>
      <c r="V20" s="183"/>
    </row>
    <row r="21" spans="1:22" s="126" customFormat="1" ht="35.25" thickTop="1" thickBot="1" x14ac:dyDescent="0.25">
      <c r="A21" s="208" t="s">
        <v>236</v>
      </c>
      <c r="B21" s="209" t="s">
        <v>237</v>
      </c>
      <c r="C21" s="250" t="s">
        <v>363</v>
      </c>
      <c r="D21" s="209" t="s">
        <v>24</v>
      </c>
      <c r="E21" s="340">
        <v>6</v>
      </c>
      <c r="F21" s="341"/>
      <c r="G21" s="211">
        <v>50</v>
      </c>
      <c r="H21" s="212">
        <v>100</v>
      </c>
      <c r="I21" s="334">
        <f>AVERAGE(40000,40000,40000)</f>
        <v>40000</v>
      </c>
      <c r="J21" s="334">
        <f t="shared" si="1"/>
        <v>4000000</v>
      </c>
      <c r="K21" s="469"/>
      <c r="L21" s="186"/>
      <c r="M21" s="183"/>
      <c r="N21" s="183"/>
      <c r="O21" s="183"/>
      <c r="P21" s="183"/>
      <c r="Q21" s="183"/>
      <c r="R21" s="183"/>
      <c r="S21" s="183"/>
      <c r="T21" s="183"/>
      <c r="U21" s="183"/>
      <c r="V21" s="183"/>
    </row>
    <row r="22" spans="1:22" s="126" customFormat="1" ht="34.5" thickTop="1" x14ac:dyDescent="0.2">
      <c r="A22" s="208" t="s">
        <v>238</v>
      </c>
      <c r="B22" s="209" t="s">
        <v>239</v>
      </c>
      <c r="C22" s="250" t="s">
        <v>349</v>
      </c>
      <c r="D22" s="209" t="s">
        <v>24</v>
      </c>
      <c r="E22" s="210">
        <v>6</v>
      </c>
      <c r="F22" s="211"/>
      <c r="G22" s="211">
        <v>50</v>
      </c>
      <c r="H22" s="212">
        <v>100</v>
      </c>
      <c r="I22" s="334">
        <f>AVERAGE(28000,28000,28000)</f>
        <v>28000</v>
      </c>
      <c r="J22" s="334">
        <f>I22*H22</f>
        <v>2800000</v>
      </c>
      <c r="K22" s="469"/>
      <c r="L22" s="187"/>
      <c r="M22" s="183"/>
      <c r="N22" s="183"/>
      <c r="O22" s="183"/>
      <c r="P22" s="183"/>
      <c r="Q22" s="183"/>
      <c r="R22" s="183"/>
      <c r="S22" s="183"/>
      <c r="T22" s="183"/>
      <c r="U22" s="183"/>
      <c r="V22" s="183"/>
    </row>
    <row r="23" spans="1:22" s="126" customFormat="1" ht="33.75" x14ac:dyDescent="0.2">
      <c r="A23" s="208" t="s">
        <v>240</v>
      </c>
      <c r="B23" s="209" t="s">
        <v>241</v>
      </c>
      <c r="C23" s="209" t="s">
        <v>350</v>
      </c>
      <c r="D23" s="209" t="s">
        <v>24</v>
      </c>
      <c r="E23" s="340">
        <v>6</v>
      </c>
      <c r="F23" s="341"/>
      <c r="G23" s="211">
        <v>1250</v>
      </c>
      <c r="H23" s="212">
        <v>2500</v>
      </c>
      <c r="I23" s="334">
        <f>AVERAGE(10000,10000,10000)</f>
        <v>10000</v>
      </c>
      <c r="J23" s="334">
        <f t="shared" si="1"/>
        <v>25000000</v>
      </c>
      <c r="K23" s="469"/>
      <c r="L23" s="186"/>
      <c r="M23" s="183"/>
      <c r="N23" s="183"/>
      <c r="O23" s="183"/>
      <c r="P23" s="183"/>
      <c r="Q23" s="183"/>
      <c r="R23" s="183"/>
      <c r="S23" s="183"/>
      <c r="T23" s="183"/>
      <c r="U23" s="183"/>
      <c r="V23" s="183"/>
    </row>
    <row r="24" spans="1:22" s="126" customFormat="1" ht="22.5" x14ac:dyDescent="0.2">
      <c r="A24" s="343"/>
      <c r="B24" s="344" t="s">
        <v>369</v>
      </c>
      <c r="C24" s="344" t="s">
        <v>371</v>
      </c>
      <c r="D24" s="209" t="s">
        <v>24</v>
      </c>
      <c r="E24" s="340">
        <v>6</v>
      </c>
      <c r="F24" s="346"/>
      <c r="G24" s="347"/>
      <c r="H24" s="348">
        <v>200</v>
      </c>
      <c r="I24" s="349"/>
      <c r="J24" s="349"/>
      <c r="K24" s="470"/>
      <c r="L24" s="186"/>
      <c r="M24" s="183"/>
      <c r="N24" s="183"/>
      <c r="O24" s="183"/>
      <c r="P24" s="183"/>
      <c r="Q24" s="183"/>
      <c r="R24" s="183"/>
      <c r="S24" s="183"/>
      <c r="T24" s="183"/>
      <c r="U24" s="183"/>
      <c r="V24" s="183"/>
    </row>
    <row r="25" spans="1:22" s="126" customFormat="1" ht="22.5" x14ac:dyDescent="0.2">
      <c r="A25" s="343"/>
      <c r="B25" s="344" t="s">
        <v>370</v>
      </c>
      <c r="C25" s="344" t="s">
        <v>371</v>
      </c>
      <c r="D25" s="209" t="s">
        <v>24</v>
      </c>
      <c r="E25" s="340">
        <v>6</v>
      </c>
      <c r="F25" s="346"/>
      <c r="G25" s="347"/>
      <c r="H25" s="348">
        <v>200</v>
      </c>
      <c r="I25" s="349"/>
      <c r="J25" s="349"/>
      <c r="K25" s="470"/>
      <c r="L25" s="186"/>
      <c r="M25" s="183"/>
      <c r="N25" s="183"/>
      <c r="O25" s="183"/>
      <c r="P25" s="183"/>
      <c r="Q25" s="183"/>
      <c r="R25" s="183"/>
      <c r="S25" s="183"/>
      <c r="T25" s="183"/>
      <c r="U25" s="183"/>
      <c r="V25" s="183"/>
    </row>
    <row r="26" spans="1:22" s="126" customFormat="1" ht="22.5" x14ac:dyDescent="0.2">
      <c r="A26" s="343"/>
      <c r="B26" s="344" t="s">
        <v>365</v>
      </c>
      <c r="C26" s="344" t="s">
        <v>366</v>
      </c>
      <c r="D26" s="344" t="s">
        <v>24</v>
      </c>
      <c r="E26" s="345">
        <v>6</v>
      </c>
      <c r="F26" s="346"/>
      <c r="G26" s="347">
        <v>1750</v>
      </c>
      <c r="H26" s="348">
        <v>2500</v>
      </c>
      <c r="I26" s="349">
        <v>4000</v>
      </c>
      <c r="J26" s="349">
        <f>H26*I26</f>
        <v>10000000</v>
      </c>
      <c r="K26" s="470"/>
      <c r="L26" s="186"/>
      <c r="M26" s="183"/>
      <c r="N26" s="183"/>
      <c r="O26" s="183"/>
      <c r="P26" s="183"/>
      <c r="Q26" s="183"/>
      <c r="R26" s="183"/>
      <c r="S26" s="183"/>
      <c r="T26" s="183"/>
      <c r="U26" s="183"/>
      <c r="V26" s="183"/>
    </row>
    <row r="27" spans="1:22" s="126" customFormat="1" ht="22.5" x14ac:dyDescent="0.2">
      <c r="A27" s="343"/>
      <c r="B27" s="344" t="s">
        <v>368</v>
      </c>
      <c r="C27" s="344" t="s">
        <v>367</v>
      </c>
      <c r="D27" s="344" t="s">
        <v>24</v>
      </c>
      <c r="E27" s="345">
        <v>6</v>
      </c>
      <c r="F27" s="346"/>
      <c r="G27" s="347">
        <v>50</v>
      </c>
      <c r="H27" s="348">
        <v>100</v>
      </c>
      <c r="I27" s="349">
        <v>50000</v>
      </c>
      <c r="J27" s="349">
        <f>I27*H27</f>
        <v>5000000</v>
      </c>
      <c r="K27" s="470"/>
      <c r="L27" s="186"/>
      <c r="M27" s="183"/>
      <c r="N27" s="183"/>
      <c r="O27" s="183"/>
      <c r="P27" s="183"/>
      <c r="Q27" s="183"/>
      <c r="R27" s="183"/>
      <c r="S27" s="183"/>
      <c r="T27" s="183"/>
      <c r="U27" s="183"/>
      <c r="V27" s="183"/>
    </row>
    <row r="28" spans="1:22" s="126" customFormat="1" ht="23.25" thickBot="1" x14ac:dyDescent="0.25">
      <c r="A28" s="260" t="s">
        <v>242</v>
      </c>
      <c r="B28" s="261" t="s">
        <v>243</v>
      </c>
      <c r="C28" s="261" t="s">
        <v>364</v>
      </c>
      <c r="D28" s="261" t="s">
        <v>24</v>
      </c>
      <c r="E28" s="342">
        <v>6</v>
      </c>
      <c r="F28" s="262"/>
      <c r="G28" s="262">
        <v>2500</v>
      </c>
      <c r="H28" s="263">
        <v>5000</v>
      </c>
      <c r="I28" s="336">
        <f>AVERAGE(10000,10500, 9500)</f>
        <v>10000</v>
      </c>
      <c r="J28" s="336">
        <f>ROUND(I28*H28,0)</f>
        <v>50000000</v>
      </c>
      <c r="K28" s="471"/>
      <c r="L28" s="187"/>
      <c r="M28" s="183"/>
      <c r="N28" s="183"/>
      <c r="O28" s="183"/>
      <c r="P28" s="183"/>
      <c r="Q28" s="183"/>
      <c r="R28" s="183"/>
      <c r="S28" s="183"/>
      <c r="T28" s="183"/>
      <c r="U28" s="183"/>
      <c r="V28" s="183"/>
    </row>
    <row r="29" spans="1:22" ht="16.5" customHeight="1" thickTop="1" thickBot="1" x14ac:dyDescent="0.25">
      <c r="A29" s="460" t="s">
        <v>226</v>
      </c>
      <c r="B29" s="461"/>
      <c r="C29" s="461"/>
      <c r="D29" s="461"/>
      <c r="E29" s="461"/>
      <c r="F29" s="462"/>
      <c r="G29" s="257">
        <f>SUM(G17:G20)</f>
        <v>2400</v>
      </c>
      <c r="H29" s="258">
        <f>SUM(H17:H20)</f>
        <v>4800</v>
      </c>
      <c r="I29" s="337">
        <f>SUM(I8:I28)</f>
        <v>642660</v>
      </c>
      <c r="J29" s="337">
        <f>SUM(J8:J28)</f>
        <v>620820000</v>
      </c>
      <c r="K29" s="15"/>
    </row>
    <row r="30" spans="1:22" ht="12.75" thickTop="1" x14ac:dyDescent="0.2"/>
  </sheetData>
  <mergeCells count="20">
    <mergeCell ref="D6:D7"/>
    <mergeCell ref="K16:K28"/>
    <mergeCell ref="K8:K10"/>
    <mergeCell ref="K11:K15"/>
    <mergeCell ref="K6:K7"/>
    <mergeCell ref="K1:K4"/>
    <mergeCell ref="G6:G7"/>
    <mergeCell ref="J6:J7"/>
    <mergeCell ref="I1:I4"/>
    <mergeCell ref="I6:I7"/>
    <mergeCell ref="E6:E7"/>
    <mergeCell ref="A29:F29"/>
    <mergeCell ref="A1:B3"/>
    <mergeCell ref="C1:H1"/>
    <mergeCell ref="A6:A7"/>
    <mergeCell ref="F6:F7"/>
    <mergeCell ref="H6:H7"/>
    <mergeCell ref="C4:E4"/>
    <mergeCell ref="B6:B7"/>
    <mergeCell ref="C6:C7"/>
  </mergeCells>
  <phoneticPr fontId="35" type="noConversion"/>
  <printOptions horizontalCentered="1"/>
  <pageMargins left="0.6692913385826772" right="0.19685039370078741" top="0.35433070866141736" bottom="0.35433070866141736" header="0.31496062992125984" footer="0.31496062992125984"/>
  <pageSetup paperSize="5" scale="75" orientation="landscape" cellComments="asDisplayed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opLeftCell="E2" workbookViewId="0">
      <selection activeCell="I12" sqref="I12"/>
    </sheetView>
  </sheetViews>
  <sheetFormatPr baseColWidth="10" defaultColWidth="7.5703125" defaultRowHeight="12" x14ac:dyDescent="0.2"/>
  <cols>
    <col min="1" max="1" width="7.5703125" style="122"/>
    <col min="2" max="2" width="16.42578125" style="122" customWidth="1"/>
    <col min="3" max="3" width="38.28515625" style="122" customWidth="1"/>
    <col min="4" max="4" width="8.28515625" style="122" customWidth="1"/>
    <col min="5" max="5" width="13.7109375" style="122" customWidth="1"/>
    <col min="6" max="6" width="15.28515625" style="122" customWidth="1"/>
    <col min="7" max="7" width="10" style="122" customWidth="1"/>
    <col min="8" max="8" width="13.7109375" style="122" customWidth="1"/>
    <col min="9" max="9" width="15.28515625" style="122" customWidth="1"/>
    <col min="10" max="10" width="18.5703125" style="122" customWidth="1"/>
    <col min="11" max="11" width="12.42578125" style="122" customWidth="1"/>
    <col min="12" max="12" width="20.5703125" style="122" customWidth="1"/>
    <col min="13" max="13" width="19.85546875" style="122" customWidth="1"/>
    <col min="14" max="16384" width="7.5703125" style="122"/>
  </cols>
  <sheetData>
    <row r="1" spans="1:21" ht="33.75" customHeight="1" x14ac:dyDescent="0.2">
      <c r="A1" s="384"/>
      <c r="B1" s="384"/>
      <c r="C1" s="386" t="s">
        <v>18</v>
      </c>
      <c r="D1" s="386"/>
      <c r="E1" s="386"/>
      <c r="F1" s="386"/>
      <c r="G1" s="386"/>
      <c r="H1" s="386"/>
      <c r="I1" s="386"/>
      <c r="J1" s="386"/>
      <c r="K1" s="386"/>
      <c r="L1" s="384"/>
    </row>
    <row r="2" spans="1:21" ht="12.75" customHeight="1" x14ac:dyDescent="0.2">
      <c r="A2" s="384"/>
      <c r="B2" s="384"/>
      <c r="C2" s="123"/>
      <c r="D2" s="123"/>
      <c r="F2" s="123"/>
      <c r="I2" s="123"/>
      <c r="L2" s="384"/>
    </row>
    <row r="3" spans="1:21" ht="20.25" customHeight="1" x14ac:dyDescent="0.2">
      <c r="A3" s="384"/>
      <c r="B3" s="384"/>
      <c r="L3" s="384"/>
    </row>
    <row r="4" spans="1:21" ht="12.75" customHeight="1" thickBot="1" x14ac:dyDescent="0.25">
      <c r="C4" s="450" t="s">
        <v>344</v>
      </c>
      <c r="D4" s="450"/>
      <c r="E4" s="123" t="s">
        <v>19</v>
      </c>
      <c r="F4" s="179">
        <v>2012</v>
      </c>
      <c r="H4" s="123" t="s">
        <v>19</v>
      </c>
      <c r="I4" s="179">
        <v>2012</v>
      </c>
      <c r="L4" s="384"/>
    </row>
    <row r="5" spans="1:21" ht="12.75" customHeight="1" thickTop="1" x14ac:dyDescent="0.2">
      <c r="C5" s="123"/>
      <c r="D5" s="127"/>
      <c r="E5" s="123"/>
      <c r="F5" s="127"/>
      <c r="H5" s="123"/>
      <c r="I5" s="127"/>
      <c r="L5" s="121"/>
    </row>
    <row r="6" spans="1:21" ht="12.75" customHeight="1" x14ac:dyDescent="0.2">
      <c r="C6" s="123"/>
      <c r="D6" s="123"/>
      <c r="F6" s="123"/>
      <c r="I6" s="123"/>
    </row>
    <row r="7" spans="1:21" ht="12.75" customHeight="1" x14ac:dyDescent="0.2">
      <c r="C7" s="123"/>
      <c r="D7" s="123"/>
      <c r="F7" s="123"/>
      <c r="I7" s="123"/>
    </row>
    <row r="8" spans="1:21" s="126" customFormat="1" ht="13.5" customHeight="1" thickBot="1" x14ac:dyDescent="0.25">
      <c r="E8" s="122"/>
      <c r="F8" s="123"/>
    </row>
    <row r="9" spans="1:21" s="126" customFormat="1" ht="25.5" customHeight="1" thickTop="1" thickBot="1" x14ac:dyDescent="0.25">
      <c r="A9" s="451" t="s">
        <v>5</v>
      </c>
      <c r="B9" s="453" t="s">
        <v>209</v>
      </c>
      <c r="C9" s="453" t="s">
        <v>210</v>
      </c>
      <c r="D9" s="455" t="s">
        <v>211</v>
      </c>
      <c r="E9" s="457" t="s">
        <v>7</v>
      </c>
      <c r="F9" s="448" t="s">
        <v>8</v>
      </c>
      <c r="G9" s="444" t="s">
        <v>212</v>
      </c>
      <c r="H9" s="446" t="s">
        <v>346</v>
      </c>
      <c r="I9" s="442" t="s">
        <v>50</v>
      </c>
      <c r="J9" s="442" t="s">
        <v>213</v>
      </c>
      <c r="K9" s="182"/>
      <c r="L9" s="183"/>
      <c r="M9" s="183"/>
      <c r="N9" s="183"/>
      <c r="O9" s="183"/>
      <c r="P9" s="183"/>
      <c r="Q9" s="183"/>
      <c r="R9" s="183"/>
      <c r="S9" s="183"/>
      <c r="T9" s="183"/>
      <c r="U9" s="183"/>
    </row>
    <row r="10" spans="1:21" s="126" customFormat="1" ht="25.5" customHeight="1" thickBot="1" x14ac:dyDescent="0.25">
      <c r="A10" s="452"/>
      <c r="B10" s="454"/>
      <c r="C10" s="454"/>
      <c r="D10" s="456"/>
      <c r="E10" s="458"/>
      <c r="F10" s="449"/>
      <c r="G10" s="445"/>
      <c r="H10" s="447"/>
      <c r="I10" s="443"/>
      <c r="J10" s="443"/>
      <c r="K10" s="186"/>
      <c r="L10" s="183"/>
      <c r="M10" s="183"/>
      <c r="N10" s="183"/>
      <c r="O10" s="183"/>
      <c r="P10" s="183"/>
      <c r="Q10" s="183"/>
      <c r="R10" s="183"/>
      <c r="S10" s="183"/>
      <c r="T10" s="183"/>
      <c r="U10" s="183"/>
    </row>
    <row r="11" spans="1:21" s="126" customFormat="1" ht="22.5" x14ac:dyDescent="0.2">
      <c r="A11" s="201" t="s">
        <v>214</v>
      </c>
      <c r="B11" s="202" t="s">
        <v>215</v>
      </c>
      <c r="C11" s="202" t="s">
        <v>216</v>
      </c>
      <c r="D11" s="202" t="s">
        <v>24</v>
      </c>
      <c r="E11" s="203">
        <v>6</v>
      </c>
      <c r="F11" s="204"/>
      <c r="G11" s="205">
        <v>78</v>
      </c>
      <c r="H11" s="206">
        <v>2000</v>
      </c>
      <c r="I11" s="207">
        <f>AVERAGE(34000,34000,35000)</f>
        <v>34333.333333333336</v>
      </c>
      <c r="J11" s="207">
        <f>I11*H11</f>
        <v>68666666.666666672</v>
      </c>
      <c r="K11" s="186"/>
      <c r="L11" s="183"/>
      <c r="M11" s="183"/>
      <c r="N11" s="183"/>
      <c r="O11" s="183"/>
      <c r="P11" s="183"/>
      <c r="Q11" s="183"/>
      <c r="R11" s="183"/>
      <c r="S11" s="183"/>
      <c r="T11" s="183"/>
      <c r="U11" s="183"/>
    </row>
    <row r="12" spans="1:21" s="126" customFormat="1" ht="33.75" x14ac:dyDescent="0.2">
      <c r="A12" s="208" t="s">
        <v>217</v>
      </c>
      <c r="B12" s="209" t="s">
        <v>218</v>
      </c>
      <c r="C12" s="209" t="s">
        <v>219</v>
      </c>
      <c r="D12" s="209" t="s">
        <v>24</v>
      </c>
      <c r="E12" s="210">
        <v>6</v>
      </c>
      <c r="F12" s="211"/>
      <c r="G12" s="211">
        <v>56</v>
      </c>
      <c r="H12" s="212">
        <v>500</v>
      </c>
      <c r="I12" s="207">
        <f>AVERAGE(29000,29500,30000)</f>
        <v>29500</v>
      </c>
      <c r="J12" s="207">
        <f>I12*H12</f>
        <v>14750000</v>
      </c>
      <c r="K12" s="187"/>
      <c r="L12" s="183"/>
      <c r="M12" s="183"/>
      <c r="N12" s="183"/>
      <c r="O12" s="183"/>
      <c r="P12" s="183"/>
      <c r="Q12" s="183"/>
      <c r="R12" s="183"/>
      <c r="S12" s="183"/>
      <c r="T12" s="183"/>
      <c r="U12" s="183"/>
    </row>
    <row r="13" spans="1:21" s="126" customFormat="1" ht="45" x14ac:dyDescent="0.2">
      <c r="A13" s="213" t="s">
        <v>220</v>
      </c>
      <c r="B13" s="209" t="s">
        <v>221</v>
      </c>
      <c r="C13" s="209" t="s">
        <v>222</v>
      </c>
      <c r="D13" s="209" t="s">
        <v>24</v>
      </c>
      <c r="E13" s="210">
        <v>6</v>
      </c>
      <c r="F13" s="211"/>
      <c r="G13" s="211">
        <v>32</v>
      </c>
      <c r="H13" s="214">
        <v>200</v>
      </c>
      <c r="I13" s="207">
        <f>AVERAGE(34000, 34500, 35000)</f>
        <v>34500</v>
      </c>
      <c r="J13" s="207">
        <f>I13*H13</f>
        <v>6900000</v>
      </c>
      <c r="K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</row>
    <row r="14" spans="1:21" ht="34.5" thickBot="1" x14ac:dyDescent="0.25">
      <c r="A14" s="215" t="s">
        <v>223</v>
      </c>
      <c r="B14" s="216" t="s">
        <v>224</v>
      </c>
      <c r="C14" s="216" t="s">
        <v>225</v>
      </c>
      <c r="D14" s="216" t="s">
        <v>24</v>
      </c>
      <c r="E14" s="217">
        <v>6</v>
      </c>
      <c r="F14" s="218"/>
      <c r="G14" s="218">
        <v>8</v>
      </c>
      <c r="H14" s="219">
        <v>100</v>
      </c>
      <c r="I14" s="207">
        <f>AVERAGE(41000, 40000,40000)</f>
        <v>40333.333333333336</v>
      </c>
      <c r="J14" s="207">
        <f>I14*H14</f>
        <v>4033333.3333333335</v>
      </c>
    </row>
    <row r="15" spans="1:21" ht="16.5" customHeight="1" thickBot="1" x14ac:dyDescent="0.25">
      <c r="A15" s="439" t="s">
        <v>226</v>
      </c>
      <c r="B15" s="440"/>
      <c r="C15" s="440"/>
      <c r="D15" s="440"/>
      <c r="E15" s="440"/>
      <c r="F15" s="441"/>
      <c r="G15" s="220">
        <f>SUM(G11:G14)</f>
        <v>174</v>
      </c>
      <c r="H15" s="221">
        <f>SUM(H11:H14)</f>
        <v>2800</v>
      </c>
      <c r="I15" s="222">
        <f>SUM(I11:I14)</f>
        <v>138666.66666666669</v>
      </c>
      <c r="J15" s="222">
        <f>ROUND(SUM(J11:J14),0)</f>
        <v>94350000</v>
      </c>
    </row>
    <row r="16" spans="1:21" ht="12.75" thickTop="1" x14ac:dyDescent="0.2">
      <c r="M16" s="223"/>
    </row>
  </sheetData>
  <mergeCells count="15">
    <mergeCell ref="L1:L4"/>
    <mergeCell ref="C4:D4"/>
    <mergeCell ref="A9:A10"/>
    <mergeCell ref="B9:B10"/>
    <mergeCell ref="C9:C10"/>
    <mergeCell ref="D9:D10"/>
    <mergeCell ref="E9:E10"/>
    <mergeCell ref="A15:F15"/>
    <mergeCell ref="A1:B3"/>
    <mergeCell ref="C1:K1"/>
    <mergeCell ref="J9:J10"/>
    <mergeCell ref="G9:G10"/>
    <mergeCell ref="H9:H10"/>
    <mergeCell ref="I9:I10"/>
    <mergeCell ref="F9:F10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85" orientation="landscape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B1" workbookViewId="0">
      <selection activeCell="D18" sqref="D18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52"/>
    </row>
    <row r="2" spans="1:24" ht="12.75" customHeight="1" x14ac:dyDescent="0.2">
      <c r="A2" s="352"/>
      <c r="B2" s="352"/>
      <c r="C2" s="3"/>
      <c r="D2" s="3"/>
      <c r="G2" s="3"/>
      <c r="K2" s="352"/>
    </row>
    <row r="3" spans="1:24" ht="20.25" customHeight="1" x14ac:dyDescent="0.2">
      <c r="A3" s="352"/>
      <c r="B3" s="352"/>
      <c r="K3" s="352"/>
    </row>
    <row r="4" spans="1:24" ht="12.75" customHeight="1" thickBot="1" x14ac:dyDescent="0.25">
      <c r="C4" s="3" t="s">
        <v>2</v>
      </c>
      <c r="D4" s="369" t="s">
        <v>333</v>
      </c>
      <c r="E4" s="369"/>
      <c r="F4" s="3" t="s">
        <v>19</v>
      </c>
      <c r="G4" s="29">
        <v>2012</v>
      </c>
      <c r="K4" s="352"/>
    </row>
    <row r="5" spans="1:24" ht="12.75" customHeight="1" thickTop="1" x14ac:dyDescent="0.2">
      <c r="C5" s="3"/>
      <c r="D5" s="483"/>
      <c r="E5" s="483"/>
      <c r="F5" s="3"/>
      <c r="G5" s="28"/>
      <c r="K5" s="30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98" t="s">
        <v>5</v>
      </c>
      <c r="B7" s="391" t="s">
        <v>48</v>
      </c>
      <c r="C7" s="391" t="s">
        <v>42</v>
      </c>
      <c r="D7" s="391" t="s">
        <v>3</v>
      </c>
      <c r="E7" s="394" t="s">
        <v>20</v>
      </c>
      <c r="F7" s="391" t="s">
        <v>7</v>
      </c>
      <c r="G7" s="391" t="s">
        <v>8</v>
      </c>
      <c r="H7" s="391" t="s">
        <v>6</v>
      </c>
      <c r="I7" s="481" t="s">
        <v>128</v>
      </c>
      <c r="J7" s="391" t="s">
        <v>4</v>
      </c>
      <c r="K7" s="394" t="s">
        <v>16</v>
      </c>
      <c r="L7" s="389" t="s">
        <v>13</v>
      </c>
      <c r="M7" s="387" t="s">
        <v>1</v>
      </c>
    </row>
    <row r="8" spans="1:24" s="6" customFormat="1" ht="24.75" customHeight="1" x14ac:dyDescent="0.2">
      <c r="A8" s="399"/>
      <c r="B8" s="393"/>
      <c r="C8" s="392"/>
      <c r="D8" s="393"/>
      <c r="E8" s="395"/>
      <c r="F8" s="392"/>
      <c r="G8" s="393"/>
      <c r="H8" s="393"/>
      <c r="I8" s="482"/>
      <c r="J8" s="392"/>
      <c r="K8" s="395"/>
      <c r="L8" s="390"/>
      <c r="M8" s="388"/>
    </row>
    <row r="9" spans="1:24" s="120" customFormat="1" ht="78.75" x14ac:dyDescent="0.2">
      <c r="A9" s="23" t="s">
        <v>292</v>
      </c>
      <c r="B9" s="24" t="s">
        <v>10</v>
      </c>
      <c r="C9" s="24" t="s">
        <v>37</v>
      </c>
      <c r="D9" s="25" t="s">
        <v>293</v>
      </c>
      <c r="E9" s="18" t="s">
        <v>294</v>
      </c>
      <c r="F9" s="19">
        <v>1</v>
      </c>
      <c r="G9" s="19"/>
      <c r="H9" s="17">
        <v>30</v>
      </c>
      <c r="I9" s="119">
        <v>0</v>
      </c>
      <c r="J9" s="119">
        <v>0</v>
      </c>
      <c r="K9" s="39" t="s">
        <v>132</v>
      </c>
      <c r="L9" s="38"/>
      <c r="M9" s="249"/>
    </row>
    <row r="10" spans="1:24" s="7" customFormat="1" ht="15.75" customHeight="1" thickBot="1" x14ac:dyDescent="0.25">
      <c r="A10" s="396" t="s">
        <v>0</v>
      </c>
      <c r="B10" s="397"/>
      <c r="C10" s="397"/>
      <c r="D10" s="397"/>
      <c r="E10" s="397"/>
      <c r="F10" s="397"/>
      <c r="G10" s="397"/>
      <c r="H10" s="21">
        <f>SUM(H9:H9)</f>
        <v>30</v>
      </c>
      <c r="I10" s="22">
        <f>SUM(I9:I9)</f>
        <v>0</v>
      </c>
      <c r="J10" s="26">
        <f>SUM(J9:J9)</f>
        <v>0</v>
      </c>
      <c r="K10" s="26"/>
      <c r="L10" s="103"/>
      <c r="M10" s="27"/>
    </row>
    <row r="11" spans="1:24" s="1" customFormat="1" ht="25.5" customHeight="1" thickTop="1" x14ac:dyDescent="0.2">
      <c r="C11" s="8"/>
      <c r="D11" s="8"/>
      <c r="E11" s="8"/>
      <c r="F11" s="8"/>
      <c r="G11" s="8"/>
      <c r="H11" s="8"/>
      <c r="I11" s="12"/>
      <c r="J11" s="12"/>
      <c r="K11" s="9"/>
      <c r="L11" s="9"/>
      <c r="M11" s="9"/>
      <c r="N11" s="9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" customFormat="1" ht="25.5" customHeight="1" x14ac:dyDescent="0.2">
      <c r="C12" s="11"/>
      <c r="D12" s="11"/>
      <c r="E12" s="11"/>
      <c r="F12" s="13"/>
      <c r="G12" s="13"/>
      <c r="H12" s="11"/>
      <c r="I12" s="16"/>
      <c r="J12" s="16"/>
      <c r="K12" s="15"/>
      <c r="L12" s="15"/>
      <c r="M12" s="15"/>
      <c r="N12" s="1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19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4"/>
      <c r="G14" s="14"/>
      <c r="H14" s="11"/>
      <c r="I14" s="16"/>
      <c r="J14" s="16"/>
      <c r="K14" s="10"/>
      <c r="L14" s="10"/>
      <c r="M14" s="10"/>
      <c r="N14" s="10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2.75" x14ac:dyDescent="0.2">
      <c r="J15" s="16"/>
      <c r="K15" s="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2.75" x14ac:dyDescent="0.2">
      <c r="J16" s="16"/>
    </row>
    <row r="17" spans="10:10" ht="12.75" x14ac:dyDescent="0.2">
      <c r="J17" s="16"/>
    </row>
    <row r="18" spans="10:10" x14ac:dyDescent="0.2">
      <c r="J18" s="1"/>
    </row>
    <row r="36" spans="9:9" x14ac:dyDescent="0.2">
      <c r="I36" s="102"/>
    </row>
    <row r="37" spans="9:9" x14ac:dyDescent="0.2">
      <c r="I37" s="102"/>
    </row>
    <row r="38" spans="9:9" x14ac:dyDescent="0.2">
      <c r="I38" s="102"/>
    </row>
    <row r="39" spans="9:9" x14ac:dyDescent="0.2">
      <c r="I39" s="102"/>
    </row>
    <row r="40" spans="9:9" x14ac:dyDescent="0.2">
      <c r="I40" s="102"/>
    </row>
    <row r="41" spans="9:9" x14ac:dyDescent="0.2">
      <c r="I41" s="102"/>
    </row>
    <row r="42" spans="9:9" x14ac:dyDescent="0.2">
      <c r="I42" s="102"/>
    </row>
    <row r="43" spans="9:9" x14ac:dyDescent="0.2">
      <c r="I43" s="102"/>
    </row>
    <row r="44" spans="9:9" x14ac:dyDescent="0.2">
      <c r="I44" s="102"/>
    </row>
    <row r="45" spans="9:9" x14ac:dyDescent="0.2">
      <c r="I45" s="102"/>
    </row>
    <row r="46" spans="9:9" x14ac:dyDescent="0.2">
      <c r="I46" s="102"/>
    </row>
    <row r="47" spans="9:9" x14ac:dyDescent="0.2">
      <c r="I47" s="102"/>
    </row>
    <row r="48" spans="9:9" x14ac:dyDescent="0.2">
      <c r="I48" s="102"/>
    </row>
    <row r="49" spans="9:9" x14ac:dyDescent="0.2">
      <c r="I49" s="102"/>
    </row>
    <row r="50" spans="9:9" x14ac:dyDescent="0.2">
      <c r="I50" s="102"/>
    </row>
    <row r="51" spans="9:9" x14ac:dyDescent="0.2">
      <c r="I51" s="102"/>
    </row>
    <row r="52" spans="9:9" x14ac:dyDescent="0.2">
      <c r="I52" s="102"/>
    </row>
  </sheetData>
  <mergeCells count="19">
    <mergeCell ref="M7:M8"/>
    <mergeCell ref="L7:L8"/>
    <mergeCell ref="F7:F8"/>
    <mergeCell ref="K7:K8"/>
    <mergeCell ref="A10:G10"/>
    <mergeCell ref="J7:J8"/>
    <mergeCell ref="G7:G8"/>
    <mergeCell ref="C7:C8"/>
    <mergeCell ref="D7:D8"/>
    <mergeCell ref="K1:K4"/>
    <mergeCell ref="A7:A8"/>
    <mergeCell ref="B7:B8"/>
    <mergeCell ref="H7:H8"/>
    <mergeCell ref="I7:I8"/>
    <mergeCell ref="D4:E4"/>
    <mergeCell ref="D5:E5"/>
    <mergeCell ref="E7:E8"/>
    <mergeCell ref="A1:B3"/>
    <mergeCell ref="C1:J1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85" orientation="landscape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7"/>
  <sheetViews>
    <sheetView tabSelected="1" zoomScaleNormal="100" workbookViewId="0">
      <selection activeCell="M16" sqref="M1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0" customWidth="1"/>
    <col min="13" max="13" width="15.42578125" style="2" customWidth="1"/>
    <col min="14" max="16384" width="7.5703125" style="2"/>
  </cols>
  <sheetData>
    <row r="1" spans="1:13" ht="33.75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64"/>
      <c r="L1" s="364"/>
    </row>
    <row r="2" spans="1:13" ht="12.75" customHeight="1" x14ac:dyDescent="0.2">
      <c r="A2" s="352"/>
      <c r="B2" s="352"/>
      <c r="C2" s="3"/>
      <c r="D2" s="3"/>
      <c r="E2" s="3"/>
      <c r="H2" s="3"/>
    </row>
    <row r="3" spans="1:13" ht="20.25" customHeight="1" x14ac:dyDescent="0.2">
      <c r="A3" s="352"/>
      <c r="B3" s="352"/>
    </row>
    <row r="4" spans="1:13" ht="20.25" customHeight="1" x14ac:dyDescent="0.2">
      <c r="A4" s="30"/>
      <c r="B4" s="30"/>
    </row>
    <row r="5" spans="1:13" ht="12.75" customHeight="1" x14ac:dyDescent="0.2">
      <c r="C5" s="3" t="s">
        <v>2</v>
      </c>
      <c r="D5" s="491" t="s">
        <v>333</v>
      </c>
      <c r="E5" s="491"/>
      <c r="G5" s="1"/>
      <c r="H5" s="28"/>
    </row>
    <row r="6" spans="1:13" ht="12.75" customHeight="1" x14ac:dyDescent="0.2">
      <c r="C6" s="3"/>
      <c r="D6" s="28"/>
      <c r="E6" s="28"/>
      <c r="G6" s="3"/>
      <c r="H6" s="28"/>
    </row>
    <row r="7" spans="1:13" ht="12.75" customHeight="1" thickBot="1" x14ac:dyDescent="0.25">
      <c r="C7" s="3" t="s">
        <v>19</v>
      </c>
      <c r="D7" s="48">
        <v>2012</v>
      </c>
      <c r="E7" s="28"/>
      <c r="G7" s="3"/>
      <c r="H7" s="28"/>
    </row>
    <row r="8" spans="1:13" ht="12.75" customHeight="1" thickTop="1" x14ac:dyDescent="0.2">
      <c r="C8" s="3"/>
      <c r="D8" s="47"/>
      <c r="E8" s="28"/>
      <c r="G8" s="3"/>
      <c r="H8" s="28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3" t="s">
        <v>48</v>
      </c>
      <c r="B11" s="97" t="s">
        <v>42</v>
      </c>
      <c r="C11" s="83" t="s">
        <v>5</v>
      </c>
      <c r="D11" s="83" t="s">
        <v>52</v>
      </c>
      <c r="E11" s="83" t="s">
        <v>3</v>
      </c>
      <c r="F11" s="86" t="s">
        <v>112</v>
      </c>
      <c r="G11" s="84" t="s">
        <v>21</v>
      </c>
      <c r="H11" s="83" t="s">
        <v>22</v>
      </c>
      <c r="I11" s="83" t="s">
        <v>39</v>
      </c>
      <c r="J11" s="84" t="s">
        <v>51</v>
      </c>
      <c r="K11" s="85" t="s">
        <v>40</v>
      </c>
      <c r="L11" s="88" t="s">
        <v>49</v>
      </c>
      <c r="M11" s="87" t="s">
        <v>136</v>
      </c>
    </row>
    <row r="12" spans="1:13" ht="23.25" thickTop="1" x14ac:dyDescent="0.2">
      <c r="A12" s="486" t="s">
        <v>10</v>
      </c>
      <c r="B12" s="484" t="s">
        <v>12</v>
      </c>
      <c r="C12" s="113" t="s">
        <v>139</v>
      </c>
      <c r="D12" s="90" t="s">
        <v>114</v>
      </c>
      <c r="E12" s="91" t="s">
        <v>140</v>
      </c>
      <c r="F12" s="92" t="s">
        <v>23</v>
      </c>
      <c r="G12" s="93"/>
      <c r="H12" s="94"/>
      <c r="I12" s="93"/>
      <c r="J12" s="93"/>
      <c r="K12" s="95"/>
      <c r="L12" s="79">
        <v>10</v>
      </c>
      <c r="M12" s="96"/>
    </row>
    <row r="13" spans="1:13" ht="33.75" x14ac:dyDescent="0.2">
      <c r="A13" s="487"/>
      <c r="B13" s="485"/>
      <c r="C13" s="112" t="s">
        <v>137</v>
      </c>
      <c r="D13" s="90" t="s">
        <v>115</v>
      </c>
      <c r="E13" s="91" t="s">
        <v>138</v>
      </c>
      <c r="F13" s="92" t="s">
        <v>24</v>
      </c>
      <c r="G13" s="93"/>
      <c r="H13" s="94"/>
      <c r="I13" s="93"/>
      <c r="J13" s="93"/>
      <c r="K13" s="95"/>
      <c r="L13" s="79">
        <v>10</v>
      </c>
      <c r="M13" s="79"/>
    </row>
    <row r="14" spans="1:13" ht="33.75" x14ac:dyDescent="0.2">
      <c r="A14" s="487"/>
      <c r="B14" s="485"/>
      <c r="C14" s="114" t="s">
        <v>53</v>
      </c>
      <c r="D14" s="44" t="s">
        <v>55</v>
      </c>
      <c r="E14" s="46" t="s">
        <v>58</v>
      </c>
      <c r="F14" s="33" t="s">
        <v>24</v>
      </c>
      <c r="G14" s="35"/>
      <c r="H14" s="37"/>
      <c r="I14" s="35">
        <f>G14-H14</f>
        <v>0</v>
      </c>
      <c r="J14" s="35">
        <v>24</v>
      </c>
      <c r="K14" s="34">
        <f>H14+J14</f>
        <v>24</v>
      </c>
      <c r="L14" s="79">
        <v>40</v>
      </c>
      <c r="M14" s="77"/>
    </row>
    <row r="15" spans="1:13" ht="33.75" x14ac:dyDescent="0.2">
      <c r="A15" s="487"/>
      <c r="B15" s="485"/>
      <c r="C15" s="114" t="s">
        <v>54</v>
      </c>
      <c r="D15" s="44" t="s">
        <v>56</v>
      </c>
      <c r="E15" s="46" t="s">
        <v>59</v>
      </c>
      <c r="F15" s="33" t="s">
        <v>24</v>
      </c>
      <c r="G15" s="35">
        <v>360</v>
      </c>
      <c r="H15" s="35">
        <v>340</v>
      </c>
      <c r="I15" s="35">
        <f>G15-H15</f>
        <v>20</v>
      </c>
      <c r="J15" s="36">
        <v>36</v>
      </c>
      <c r="K15" s="34">
        <v>332</v>
      </c>
      <c r="L15" s="79">
        <v>150</v>
      </c>
      <c r="M15" s="77"/>
    </row>
    <row r="16" spans="1:13" ht="22.5" x14ac:dyDescent="0.2">
      <c r="A16" s="487"/>
      <c r="B16" s="485"/>
      <c r="C16" s="45" t="s">
        <v>57</v>
      </c>
      <c r="D16" s="44" t="s">
        <v>61</v>
      </c>
      <c r="E16" s="46" t="s">
        <v>60</v>
      </c>
      <c r="F16" s="33" t="s">
        <v>24</v>
      </c>
      <c r="G16" s="35">
        <v>6</v>
      </c>
      <c r="H16" s="35"/>
      <c r="I16" s="35">
        <f>G16-H16</f>
        <v>6</v>
      </c>
      <c r="J16" s="36">
        <v>5</v>
      </c>
      <c r="K16" s="34">
        <f>H16+J16</f>
        <v>5</v>
      </c>
      <c r="L16" s="79">
        <v>30</v>
      </c>
      <c r="M16" s="77"/>
    </row>
    <row r="17" spans="1:13" ht="22.5" x14ac:dyDescent="0.2">
      <c r="A17" s="487"/>
      <c r="B17" s="485"/>
      <c r="C17" s="45" t="s">
        <v>141</v>
      </c>
      <c r="D17" s="44" t="s">
        <v>116</v>
      </c>
      <c r="E17" s="46" t="s">
        <v>142</v>
      </c>
      <c r="F17" s="33" t="s">
        <v>23</v>
      </c>
      <c r="G17" s="35"/>
      <c r="H17" s="35"/>
      <c r="I17" s="35"/>
      <c r="J17" s="36"/>
      <c r="K17" s="34"/>
      <c r="L17" s="79">
        <v>24</v>
      </c>
      <c r="M17" s="72"/>
    </row>
    <row r="18" spans="1:13" ht="22.5" x14ac:dyDescent="0.2">
      <c r="A18" s="487"/>
      <c r="B18" s="485"/>
      <c r="C18" s="45" t="s">
        <v>269</v>
      </c>
      <c r="D18" s="44" t="s">
        <v>251</v>
      </c>
      <c r="E18" s="46" t="s">
        <v>270</v>
      </c>
      <c r="F18" s="33" t="s">
        <v>25</v>
      </c>
      <c r="G18" s="35"/>
      <c r="H18" s="35"/>
      <c r="I18" s="35"/>
      <c r="J18" s="36"/>
      <c r="K18" s="34"/>
      <c r="L18" s="79">
        <v>100</v>
      </c>
      <c r="M18" s="72"/>
    </row>
    <row r="19" spans="1:13" ht="22.5" x14ac:dyDescent="0.2">
      <c r="A19" s="487"/>
      <c r="B19" s="485"/>
      <c r="C19" s="45" t="s">
        <v>62</v>
      </c>
      <c r="D19" s="44" t="s">
        <v>64</v>
      </c>
      <c r="E19" s="46" t="s">
        <v>63</v>
      </c>
      <c r="F19" s="33" t="s">
        <v>24</v>
      </c>
      <c r="G19" s="35">
        <v>30</v>
      </c>
      <c r="H19" s="35">
        <v>29</v>
      </c>
      <c r="I19" s="35">
        <f>G19-H19</f>
        <v>1</v>
      </c>
      <c r="J19" s="36">
        <v>20</v>
      </c>
      <c r="K19" s="34">
        <f>H19+J19</f>
        <v>49</v>
      </c>
      <c r="L19" s="79">
        <v>1000</v>
      </c>
      <c r="M19" s="72"/>
    </row>
    <row r="20" spans="1:13" ht="15.75" thickBot="1" x14ac:dyDescent="0.25">
      <c r="A20" s="487"/>
      <c r="B20" s="485"/>
      <c r="C20" s="45" t="s">
        <v>143</v>
      </c>
      <c r="D20" s="44" t="s">
        <v>124</v>
      </c>
      <c r="E20" s="46" t="s">
        <v>144</v>
      </c>
      <c r="F20" s="33" t="s">
        <v>24</v>
      </c>
      <c r="G20" s="35">
        <v>30</v>
      </c>
      <c r="H20" s="35">
        <v>29</v>
      </c>
      <c r="I20" s="35">
        <f>G20-H20</f>
        <v>1</v>
      </c>
      <c r="J20" s="36">
        <v>20</v>
      </c>
      <c r="K20" s="34">
        <f>H20+J20</f>
        <v>49</v>
      </c>
      <c r="L20" s="79">
        <v>2000</v>
      </c>
      <c r="M20" s="72"/>
    </row>
    <row r="21" spans="1:13" ht="23.25" thickTop="1" x14ac:dyDescent="0.2">
      <c r="A21" s="487"/>
      <c r="B21" s="484" t="s">
        <v>278</v>
      </c>
      <c r="C21" s="104" t="s">
        <v>252</v>
      </c>
      <c r="D21" s="105" t="s">
        <v>253</v>
      </c>
      <c r="E21" s="106" t="s">
        <v>254</v>
      </c>
      <c r="F21" s="107" t="s">
        <v>208</v>
      </c>
      <c r="G21" s="108"/>
      <c r="H21" s="115"/>
      <c r="I21" s="108">
        <f>G21-H21</f>
        <v>0</v>
      </c>
      <c r="J21" s="108">
        <v>2</v>
      </c>
      <c r="K21" s="109">
        <f>H21+J21</f>
        <v>2</v>
      </c>
      <c r="L21" s="227">
        <v>12</v>
      </c>
      <c r="M21" s="111"/>
    </row>
    <row r="22" spans="1:13" ht="22.5" x14ac:dyDescent="0.2">
      <c r="A22" s="487"/>
      <c r="B22" s="485"/>
      <c r="C22" s="45" t="s">
        <v>65</v>
      </c>
      <c r="D22" s="44" t="s">
        <v>67</v>
      </c>
      <c r="E22" s="46" t="s">
        <v>66</v>
      </c>
      <c r="F22" s="33" t="s">
        <v>24</v>
      </c>
      <c r="G22" s="35"/>
      <c r="H22" s="37"/>
      <c r="I22" s="35">
        <f>G22-H22</f>
        <v>0</v>
      </c>
      <c r="J22" s="35">
        <v>2</v>
      </c>
      <c r="K22" s="34">
        <f>H22+J22</f>
        <v>2</v>
      </c>
      <c r="L22" s="79">
        <v>40</v>
      </c>
      <c r="M22" s="72"/>
    </row>
    <row r="23" spans="1:13" ht="23.25" thickBot="1" x14ac:dyDescent="0.25">
      <c r="A23" s="487"/>
      <c r="B23" s="492"/>
      <c r="C23" s="193" t="s">
        <v>145</v>
      </c>
      <c r="D23" s="194" t="s">
        <v>146</v>
      </c>
      <c r="E23" s="195" t="s">
        <v>147</v>
      </c>
      <c r="F23" s="196" t="s">
        <v>24</v>
      </c>
      <c r="G23" s="197"/>
      <c r="H23" s="238"/>
      <c r="I23" s="197">
        <f>G23-H23</f>
        <v>0</v>
      </c>
      <c r="J23" s="197">
        <v>2</v>
      </c>
      <c r="K23" s="198">
        <f>H23+J23</f>
        <v>2</v>
      </c>
      <c r="L23" s="199">
        <v>25</v>
      </c>
      <c r="M23" s="200"/>
    </row>
    <row r="24" spans="1:13" ht="22.5" customHeight="1" thickTop="1" x14ac:dyDescent="0.2">
      <c r="A24" s="487"/>
      <c r="B24" s="484" t="s">
        <v>12</v>
      </c>
      <c r="C24" s="235" t="s">
        <v>148</v>
      </c>
      <c r="D24" s="90" t="s">
        <v>125</v>
      </c>
      <c r="E24" s="91" t="s">
        <v>149</v>
      </c>
      <c r="F24" s="92" t="s">
        <v>24</v>
      </c>
      <c r="G24" s="93"/>
      <c r="H24" s="94"/>
      <c r="I24" s="93"/>
      <c r="J24" s="93"/>
      <c r="K24" s="95"/>
      <c r="L24" s="236">
        <v>20</v>
      </c>
      <c r="M24" s="237"/>
    </row>
    <row r="25" spans="1:13" ht="22.5" x14ac:dyDescent="0.2">
      <c r="A25" s="487"/>
      <c r="B25" s="485"/>
      <c r="C25" s="45" t="s">
        <v>130</v>
      </c>
      <c r="D25" s="44" t="s">
        <v>129</v>
      </c>
      <c r="E25" s="46" t="s">
        <v>131</v>
      </c>
      <c r="F25" s="33" t="s">
        <v>24</v>
      </c>
      <c r="G25" s="35">
        <v>100</v>
      </c>
      <c r="H25" s="35">
        <v>100</v>
      </c>
      <c r="I25" s="35">
        <f t="shared" ref="I25:I31" si="0">G25-H25</f>
        <v>0</v>
      </c>
      <c r="J25" s="36"/>
      <c r="K25" s="34">
        <f t="shared" ref="K25:K31" si="1">H25+J25</f>
        <v>100</v>
      </c>
      <c r="L25" s="79">
        <v>1</v>
      </c>
      <c r="M25" s="72"/>
    </row>
    <row r="26" spans="1:13" ht="56.25" x14ac:dyDescent="0.2">
      <c r="A26" s="487"/>
      <c r="B26" s="485"/>
      <c r="C26" s="45" t="s">
        <v>275</v>
      </c>
      <c r="D26" s="44" t="s">
        <v>276</v>
      </c>
      <c r="E26" s="46" t="s">
        <v>277</v>
      </c>
      <c r="F26" s="33" t="s">
        <v>24</v>
      </c>
      <c r="G26" s="35">
        <v>100</v>
      </c>
      <c r="H26" s="35">
        <v>100</v>
      </c>
      <c r="I26" s="35">
        <f t="shared" si="0"/>
        <v>0</v>
      </c>
      <c r="J26" s="36"/>
      <c r="K26" s="34">
        <f t="shared" si="1"/>
        <v>100</v>
      </c>
      <c r="L26" s="79">
        <v>100</v>
      </c>
      <c r="M26" s="72"/>
    </row>
    <row r="27" spans="1:13" x14ac:dyDescent="0.2">
      <c r="A27" s="487"/>
      <c r="B27" s="485"/>
      <c r="C27" s="45" t="s">
        <v>255</v>
      </c>
      <c r="D27" s="44" t="s">
        <v>256</v>
      </c>
      <c r="E27" s="46" t="s">
        <v>257</v>
      </c>
      <c r="F27" s="33" t="s">
        <v>24</v>
      </c>
      <c r="G27" s="35">
        <v>5</v>
      </c>
      <c r="H27" s="35">
        <v>5</v>
      </c>
      <c r="I27" s="35">
        <f t="shared" si="0"/>
        <v>0</v>
      </c>
      <c r="J27" s="36"/>
      <c r="K27" s="34">
        <f>H27+J27</f>
        <v>5</v>
      </c>
      <c r="L27" s="79">
        <v>12000</v>
      </c>
      <c r="M27" s="72"/>
    </row>
    <row r="28" spans="1:13" ht="33.75" x14ac:dyDescent="0.2">
      <c r="A28" s="487"/>
      <c r="B28" s="485"/>
      <c r="C28" s="45" t="s">
        <v>72</v>
      </c>
      <c r="D28" s="44" t="s">
        <v>26</v>
      </c>
      <c r="E28" s="46" t="s">
        <v>71</v>
      </c>
      <c r="F28" s="33" t="s">
        <v>23</v>
      </c>
      <c r="G28" s="35">
        <v>5</v>
      </c>
      <c r="H28" s="35">
        <v>5</v>
      </c>
      <c r="I28" s="35">
        <f t="shared" si="0"/>
        <v>0</v>
      </c>
      <c r="J28" s="36"/>
      <c r="K28" s="34">
        <f t="shared" si="1"/>
        <v>5</v>
      </c>
      <c r="L28" s="79">
        <v>20</v>
      </c>
      <c r="M28" s="72"/>
    </row>
    <row r="29" spans="1:13" ht="22.5" x14ac:dyDescent="0.2">
      <c r="A29" s="487"/>
      <c r="B29" s="485"/>
      <c r="C29" s="45" t="s">
        <v>74</v>
      </c>
      <c r="D29" s="44" t="s">
        <v>41</v>
      </c>
      <c r="E29" s="46" t="s">
        <v>73</v>
      </c>
      <c r="F29" s="33" t="s">
        <v>23</v>
      </c>
      <c r="G29" s="35">
        <v>10</v>
      </c>
      <c r="H29" s="35">
        <v>10</v>
      </c>
      <c r="I29" s="35">
        <f t="shared" si="0"/>
        <v>0</v>
      </c>
      <c r="J29" s="36">
        <v>2</v>
      </c>
      <c r="K29" s="34">
        <f t="shared" si="1"/>
        <v>12</v>
      </c>
      <c r="L29" s="79">
        <v>40</v>
      </c>
      <c r="M29" s="72"/>
    </row>
    <row r="30" spans="1:13" ht="33.75" x14ac:dyDescent="0.2">
      <c r="A30" s="487"/>
      <c r="B30" s="485"/>
      <c r="C30" s="45" t="s">
        <v>76</v>
      </c>
      <c r="D30" s="44" t="s">
        <v>27</v>
      </c>
      <c r="E30" s="46" t="s">
        <v>75</v>
      </c>
      <c r="F30" s="33" t="s">
        <v>23</v>
      </c>
      <c r="G30" s="35">
        <v>2</v>
      </c>
      <c r="H30" s="35">
        <v>2</v>
      </c>
      <c r="I30" s="35">
        <f t="shared" si="0"/>
        <v>0</v>
      </c>
      <c r="J30" s="36">
        <v>2</v>
      </c>
      <c r="K30" s="34">
        <f t="shared" si="1"/>
        <v>4</v>
      </c>
      <c r="L30" s="79">
        <v>20</v>
      </c>
      <c r="M30" s="72"/>
    </row>
    <row r="31" spans="1:13" ht="33.75" x14ac:dyDescent="0.2">
      <c r="A31" s="487"/>
      <c r="B31" s="485"/>
      <c r="C31" s="45" t="s">
        <v>77</v>
      </c>
      <c r="D31" s="44" t="s">
        <v>79</v>
      </c>
      <c r="E31" s="46" t="s">
        <v>78</v>
      </c>
      <c r="F31" s="33" t="s">
        <v>25</v>
      </c>
      <c r="G31" s="35">
        <v>50</v>
      </c>
      <c r="H31" s="35">
        <v>47</v>
      </c>
      <c r="I31" s="35">
        <f t="shared" si="0"/>
        <v>3</v>
      </c>
      <c r="J31" s="36"/>
      <c r="K31" s="34">
        <f t="shared" si="1"/>
        <v>47</v>
      </c>
      <c r="L31" s="79">
        <v>100</v>
      </c>
      <c r="M31" s="72"/>
    </row>
    <row r="32" spans="1:13" x14ac:dyDescent="0.2">
      <c r="A32" s="487"/>
      <c r="B32" s="485"/>
      <c r="C32" s="45" t="s">
        <v>166</v>
      </c>
      <c r="D32" s="44" t="s">
        <v>126</v>
      </c>
      <c r="E32" s="46" t="s">
        <v>150</v>
      </c>
      <c r="F32" s="33" t="s">
        <v>25</v>
      </c>
      <c r="G32" s="35"/>
      <c r="H32" s="35"/>
      <c r="I32" s="35"/>
      <c r="J32" s="36"/>
      <c r="K32" s="34"/>
      <c r="L32" s="79">
        <v>5</v>
      </c>
      <c r="M32" s="72"/>
    </row>
    <row r="33" spans="1:13" ht="45" x14ac:dyDescent="0.2">
      <c r="A33" s="487"/>
      <c r="B33" s="485"/>
      <c r="C33" s="45" t="s">
        <v>80</v>
      </c>
      <c r="D33" s="44" t="s">
        <v>28</v>
      </c>
      <c r="E33" s="46" t="s">
        <v>81</v>
      </c>
      <c r="F33" s="33" t="s">
        <v>24</v>
      </c>
      <c r="G33" s="35">
        <v>15</v>
      </c>
      <c r="H33" s="35">
        <v>10</v>
      </c>
      <c r="I33" s="35">
        <f>G33-H33</f>
        <v>5</v>
      </c>
      <c r="J33" s="36">
        <v>5</v>
      </c>
      <c r="K33" s="34">
        <f>H33+J33</f>
        <v>15</v>
      </c>
      <c r="L33" s="79">
        <v>120</v>
      </c>
      <c r="M33" s="72"/>
    </row>
    <row r="34" spans="1:13" ht="45" x14ac:dyDescent="0.2">
      <c r="A34" s="487"/>
      <c r="B34" s="485"/>
      <c r="C34" s="45" t="s">
        <v>258</v>
      </c>
      <c r="D34" s="44" t="s">
        <v>249</v>
      </c>
      <c r="E34" s="46" t="s">
        <v>259</v>
      </c>
      <c r="F34" s="33" t="s">
        <v>24</v>
      </c>
      <c r="G34" s="35">
        <v>15</v>
      </c>
      <c r="H34" s="35">
        <v>10</v>
      </c>
      <c r="I34" s="35">
        <f>G34-H34</f>
        <v>5</v>
      </c>
      <c r="J34" s="36">
        <v>5</v>
      </c>
      <c r="K34" s="34">
        <f>H34+J34</f>
        <v>15</v>
      </c>
      <c r="L34" s="79">
        <v>20</v>
      </c>
      <c r="M34" s="72"/>
    </row>
    <row r="35" spans="1:13" ht="22.5" x14ac:dyDescent="0.2">
      <c r="A35" s="487"/>
      <c r="B35" s="485"/>
      <c r="C35" s="45" t="s">
        <v>82</v>
      </c>
      <c r="D35" s="44" t="s">
        <v>29</v>
      </c>
      <c r="E35" s="46" t="s">
        <v>83</v>
      </c>
      <c r="F35" s="33" t="s">
        <v>24</v>
      </c>
      <c r="G35" s="35">
        <v>10</v>
      </c>
      <c r="H35" s="35">
        <v>10</v>
      </c>
      <c r="I35" s="35">
        <f>G35-H35</f>
        <v>0</v>
      </c>
      <c r="J35" s="36">
        <v>10</v>
      </c>
      <c r="K35" s="34">
        <f>H35+J35</f>
        <v>20</v>
      </c>
      <c r="L35" s="79">
        <v>30</v>
      </c>
      <c r="M35" s="72"/>
    </row>
    <row r="36" spans="1:13" ht="45" x14ac:dyDescent="0.2">
      <c r="A36" s="487"/>
      <c r="B36" s="485"/>
      <c r="C36" s="45" t="s">
        <v>151</v>
      </c>
      <c r="D36" s="100" t="s">
        <v>117</v>
      </c>
      <c r="E36" s="46" t="s">
        <v>152</v>
      </c>
      <c r="F36" s="33" t="s">
        <v>24</v>
      </c>
      <c r="G36" s="35"/>
      <c r="H36" s="35"/>
      <c r="I36" s="35"/>
      <c r="J36" s="36"/>
      <c r="K36" s="34"/>
      <c r="L36" s="79">
        <v>30</v>
      </c>
      <c r="M36" s="72"/>
    </row>
    <row r="37" spans="1:13" ht="56.25" x14ac:dyDescent="0.2">
      <c r="A37" s="487"/>
      <c r="B37" s="485"/>
      <c r="C37" s="45" t="s">
        <v>153</v>
      </c>
      <c r="D37" s="100" t="s">
        <v>155</v>
      </c>
      <c r="E37" s="46" t="s">
        <v>154</v>
      </c>
      <c r="F37" s="33" t="s">
        <v>24</v>
      </c>
      <c r="G37" s="35"/>
      <c r="H37" s="35"/>
      <c r="I37" s="35"/>
      <c r="J37" s="36"/>
      <c r="K37" s="34"/>
      <c r="L37" s="79">
        <v>60</v>
      </c>
      <c r="M37" s="72"/>
    </row>
    <row r="38" spans="1:13" x14ac:dyDescent="0.2">
      <c r="A38" s="487"/>
      <c r="B38" s="485"/>
      <c r="C38" s="45" t="s">
        <v>11</v>
      </c>
      <c r="D38" s="44" t="s">
        <v>312</v>
      </c>
      <c r="E38" s="46" t="s">
        <v>311</v>
      </c>
      <c r="F38" s="33" t="s">
        <v>24</v>
      </c>
      <c r="G38" s="35"/>
      <c r="H38" s="101"/>
      <c r="I38" s="35">
        <f>G38-H38</f>
        <v>0</v>
      </c>
      <c r="J38" s="35">
        <v>5</v>
      </c>
      <c r="K38" s="34">
        <v>1</v>
      </c>
      <c r="L38" s="78">
        <v>30</v>
      </c>
      <c r="M38" s="72"/>
    </row>
    <row r="39" spans="1:13" ht="33.75" x14ac:dyDescent="0.2">
      <c r="A39" s="487"/>
      <c r="B39" s="485"/>
      <c r="C39" s="45" t="s">
        <v>260</v>
      </c>
      <c r="D39" s="100" t="s">
        <v>261</v>
      </c>
      <c r="E39" s="46" t="s">
        <v>262</v>
      </c>
      <c r="F39" s="33" t="s">
        <v>23</v>
      </c>
      <c r="G39" s="35"/>
      <c r="H39" s="101"/>
      <c r="I39" s="35">
        <f t="shared" ref="I39:I44" si="2">G39-H39</f>
        <v>0</v>
      </c>
      <c r="J39" s="35">
        <v>5</v>
      </c>
      <c r="K39" s="34">
        <v>1</v>
      </c>
      <c r="L39" s="79">
        <v>50</v>
      </c>
      <c r="M39" s="72"/>
    </row>
    <row r="40" spans="1:13" ht="67.5" x14ac:dyDescent="0.2">
      <c r="A40" s="487"/>
      <c r="B40" s="485"/>
      <c r="C40" s="45" t="s">
        <v>84</v>
      </c>
      <c r="D40" s="44" t="s">
        <v>85</v>
      </c>
      <c r="E40" s="46" t="s">
        <v>87</v>
      </c>
      <c r="F40" s="33" t="s">
        <v>25</v>
      </c>
      <c r="G40" s="35"/>
      <c r="H40" s="37"/>
      <c r="I40" s="35">
        <f t="shared" si="2"/>
        <v>0</v>
      </c>
      <c r="J40" s="35">
        <v>2</v>
      </c>
      <c r="K40" s="34">
        <f>H40+J40</f>
        <v>2</v>
      </c>
      <c r="L40" s="78">
        <v>50</v>
      </c>
      <c r="M40" s="72"/>
    </row>
    <row r="41" spans="1:13" ht="67.5" x14ac:dyDescent="0.2">
      <c r="A41" s="487"/>
      <c r="B41" s="485"/>
      <c r="C41" s="45" t="s">
        <v>88</v>
      </c>
      <c r="D41" s="44" t="s">
        <v>86</v>
      </c>
      <c r="E41" s="46" t="s">
        <v>92</v>
      </c>
      <c r="F41" s="33" t="s">
        <v>25</v>
      </c>
      <c r="G41" s="35"/>
      <c r="H41" s="37"/>
      <c r="I41" s="35">
        <f t="shared" si="2"/>
        <v>0</v>
      </c>
      <c r="J41" s="35">
        <v>2</v>
      </c>
      <c r="K41" s="34">
        <f>H41+J41</f>
        <v>2</v>
      </c>
      <c r="L41" s="78">
        <v>50</v>
      </c>
      <c r="M41" s="72"/>
    </row>
    <row r="42" spans="1:13" ht="67.5" x14ac:dyDescent="0.2">
      <c r="A42" s="487"/>
      <c r="B42" s="485"/>
      <c r="C42" s="235" t="s">
        <v>89</v>
      </c>
      <c r="D42" s="90" t="s">
        <v>90</v>
      </c>
      <c r="E42" s="91" t="s">
        <v>91</v>
      </c>
      <c r="F42" s="92" t="s">
        <v>25</v>
      </c>
      <c r="G42" s="93">
        <v>20</v>
      </c>
      <c r="H42" s="93">
        <v>10</v>
      </c>
      <c r="I42" s="93">
        <f t="shared" si="2"/>
        <v>10</v>
      </c>
      <c r="J42" s="239">
        <v>2</v>
      </c>
      <c r="K42" s="95">
        <f>H42+J42</f>
        <v>12</v>
      </c>
      <c r="L42" s="236">
        <v>50</v>
      </c>
      <c r="M42" s="237"/>
    </row>
    <row r="43" spans="1:13" ht="22.5" x14ac:dyDescent="0.2">
      <c r="A43" s="487"/>
      <c r="B43" s="485"/>
      <c r="C43" s="45" t="s">
        <v>93</v>
      </c>
      <c r="D43" s="44" t="s">
        <v>95</v>
      </c>
      <c r="E43" s="46" t="s">
        <v>94</v>
      </c>
      <c r="F43" s="33" t="s">
        <v>30</v>
      </c>
      <c r="G43" s="35">
        <v>30</v>
      </c>
      <c r="H43" s="35">
        <v>13</v>
      </c>
      <c r="I43" s="35">
        <f t="shared" si="2"/>
        <v>17</v>
      </c>
      <c r="J43" s="36">
        <v>10</v>
      </c>
      <c r="K43" s="34">
        <f>H43+J43</f>
        <v>23</v>
      </c>
      <c r="L43" s="79">
        <v>200</v>
      </c>
      <c r="M43" s="72"/>
    </row>
    <row r="44" spans="1:13" ht="22.5" x14ac:dyDescent="0.2">
      <c r="A44" s="487"/>
      <c r="B44" s="485"/>
      <c r="C44" s="45" t="s">
        <v>98</v>
      </c>
      <c r="D44" s="44" t="s">
        <v>97</v>
      </c>
      <c r="E44" s="46" t="s">
        <v>96</v>
      </c>
      <c r="F44" s="33" t="s">
        <v>30</v>
      </c>
      <c r="G44" s="35">
        <v>15</v>
      </c>
      <c r="H44" s="35">
        <v>8</v>
      </c>
      <c r="I44" s="35">
        <f t="shared" si="2"/>
        <v>7</v>
      </c>
      <c r="J44" s="36">
        <v>5</v>
      </c>
      <c r="K44" s="34">
        <f>H44+J44</f>
        <v>13</v>
      </c>
      <c r="L44" s="79">
        <v>150</v>
      </c>
      <c r="M44" s="72"/>
    </row>
    <row r="45" spans="1:13" ht="22.5" x14ac:dyDescent="0.2">
      <c r="A45" s="487"/>
      <c r="B45" s="485"/>
      <c r="C45" s="45" t="s">
        <v>271</v>
      </c>
      <c r="D45" s="44" t="s">
        <v>273</v>
      </c>
      <c r="E45" s="46" t="s">
        <v>272</v>
      </c>
      <c r="F45" s="33" t="s">
        <v>274</v>
      </c>
      <c r="G45" s="35"/>
      <c r="H45" s="35"/>
      <c r="I45" s="35"/>
      <c r="J45" s="36"/>
      <c r="K45" s="34"/>
      <c r="L45" s="79">
        <v>100</v>
      </c>
      <c r="M45" s="72"/>
    </row>
    <row r="46" spans="1:13" ht="22.5" x14ac:dyDescent="0.2">
      <c r="A46" s="487"/>
      <c r="B46" s="485"/>
      <c r="C46" s="45" t="s">
        <v>100</v>
      </c>
      <c r="D46" s="44" t="s">
        <v>31</v>
      </c>
      <c r="E46" s="46" t="s">
        <v>101</v>
      </c>
      <c r="F46" s="33" t="s">
        <v>32</v>
      </c>
      <c r="G46" s="35">
        <v>5</v>
      </c>
      <c r="H46" s="35">
        <v>3</v>
      </c>
      <c r="I46" s="35">
        <f>G46-H46</f>
        <v>2</v>
      </c>
      <c r="J46" s="36">
        <v>2</v>
      </c>
      <c r="K46" s="34">
        <f>H46+J46</f>
        <v>5</v>
      </c>
      <c r="L46" s="79">
        <v>12</v>
      </c>
      <c r="M46" s="72"/>
    </row>
    <row r="47" spans="1:13" ht="25.5" customHeight="1" x14ac:dyDescent="0.2">
      <c r="A47" s="487"/>
      <c r="B47" s="485"/>
      <c r="C47" s="45" t="s">
        <v>279</v>
      </c>
      <c r="D47" s="44" t="s">
        <v>280</v>
      </c>
      <c r="E47" s="46" t="s">
        <v>281</v>
      </c>
      <c r="F47" s="33" t="s">
        <v>121</v>
      </c>
      <c r="G47" s="35"/>
      <c r="H47" s="35"/>
      <c r="I47" s="35"/>
      <c r="J47" s="36"/>
      <c r="K47" s="34"/>
      <c r="L47" s="79">
        <v>12</v>
      </c>
      <c r="M47" s="72"/>
    </row>
    <row r="48" spans="1:13" ht="45" x14ac:dyDescent="0.2">
      <c r="A48" s="493"/>
      <c r="B48" s="485"/>
      <c r="C48" s="45" t="s">
        <v>158</v>
      </c>
      <c r="D48" s="100" t="s">
        <v>119</v>
      </c>
      <c r="E48" s="46" t="s">
        <v>159</v>
      </c>
      <c r="F48" s="33" t="s">
        <v>24</v>
      </c>
      <c r="G48" s="35"/>
      <c r="H48" s="35"/>
      <c r="I48" s="35"/>
      <c r="J48" s="36"/>
      <c r="K48" s="34"/>
      <c r="L48" s="79">
        <v>12</v>
      </c>
      <c r="M48" s="72"/>
    </row>
    <row r="49" spans="1:13" ht="45" x14ac:dyDescent="0.2">
      <c r="A49" s="493"/>
      <c r="B49" s="485"/>
      <c r="C49" s="45" t="s">
        <v>102</v>
      </c>
      <c r="D49" s="44" t="s">
        <v>33</v>
      </c>
      <c r="E49" s="46" t="s">
        <v>103</v>
      </c>
      <c r="F49" s="33" t="s">
        <v>24</v>
      </c>
      <c r="G49" s="35">
        <v>20</v>
      </c>
      <c r="H49" s="35">
        <v>20</v>
      </c>
      <c r="I49" s="35">
        <f>G49-H49</f>
        <v>0</v>
      </c>
      <c r="J49" s="36">
        <v>10</v>
      </c>
      <c r="K49" s="34">
        <f>H49+J49</f>
        <v>30</v>
      </c>
      <c r="L49" s="79">
        <v>50</v>
      </c>
      <c r="M49" s="72"/>
    </row>
    <row r="50" spans="1:13" ht="22.5" x14ac:dyDescent="0.2">
      <c r="A50" s="493"/>
      <c r="B50" s="485"/>
      <c r="C50" s="49" t="s">
        <v>160</v>
      </c>
      <c r="D50" s="50" t="s">
        <v>127</v>
      </c>
      <c r="E50" s="51" t="s">
        <v>161</v>
      </c>
      <c r="F50" s="52" t="s">
        <v>121</v>
      </c>
      <c r="G50" s="57"/>
      <c r="H50" s="57"/>
      <c r="I50" s="53"/>
      <c r="J50" s="58"/>
      <c r="K50" s="76"/>
      <c r="L50" s="73">
        <v>2</v>
      </c>
      <c r="M50" s="71"/>
    </row>
    <row r="51" spans="1:13" s="59" customFormat="1" ht="34.5" thickBot="1" x14ac:dyDescent="0.25">
      <c r="A51" s="493"/>
      <c r="B51" s="485"/>
      <c r="C51" s="49" t="s">
        <v>111</v>
      </c>
      <c r="D51" s="50" t="s">
        <v>347</v>
      </c>
      <c r="E51" s="51" t="s">
        <v>268</v>
      </c>
      <c r="F51" s="52" t="s">
        <v>24</v>
      </c>
      <c r="G51" s="53">
        <v>4</v>
      </c>
      <c r="H51" s="53">
        <v>3</v>
      </c>
      <c r="I51" s="53">
        <f>G51-H51</f>
        <v>1</v>
      </c>
      <c r="J51" s="54"/>
      <c r="K51" s="76">
        <f>H51+J51</f>
        <v>3</v>
      </c>
      <c r="L51" s="73">
        <v>12</v>
      </c>
      <c r="M51" s="71"/>
    </row>
    <row r="52" spans="1:13" ht="57" thickTop="1" x14ac:dyDescent="0.2">
      <c r="A52" s="493"/>
      <c r="B52" s="484" t="s">
        <v>113</v>
      </c>
      <c r="C52" s="228" t="s">
        <v>263</v>
      </c>
      <c r="D52" s="229" t="s">
        <v>250</v>
      </c>
      <c r="E52" s="106" t="s">
        <v>264</v>
      </c>
      <c r="F52" s="106" t="s">
        <v>24</v>
      </c>
      <c r="G52" s="230">
        <v>20</v>
      </c>
      <c r="H52" s="230">
        <v>20</v>
      </c>
      <c r="I52" s="106">
        <f>G52-H52</f>
        <v>0</v>
      </c>
      <c r="J52" s="231"/>
      <c r="K52" s="106">
        <f>H52+J52</f>
        <v>20</v>
      </c>
      <c r="L52" s="110">
        <v>1000</v>
      </c>
      <c r="M52" s="232"/>
    </row>
    <row r="53" spans="1:13" ht="56.25" x14ac:dyDescent="0.2">
      <c r="A53" s="493"/>
      <c r="B53" s="485"/>
      <c r="C53" s="235" t="s">
        <v>162</v>
      </c>
      <c r="D53" s="90" t="s">
        <v>120</v>
      </c>
      <c r="E53" s="91" t="s">
        <v>163</v>
      </c>
      <c r="F53" s="92" t="s">
        <v>24</v>
      </c>
      <c r="G53" s="240">
        <v>20</v>
      </c>
      <c r="H53" s="240">
        <v>20</v>
      </c>
      <c r="I53" s="93">
        <f>G53-H53</f>
        <v>0</v>
      </c>
      <c r="J53" s="241"/>
      <c r="K53" s="95">
        <f>H53+J53</f>
        <v>20</v>
      </c>
      <c r="L53" s="236">
        <v>1000</v>
      </c>
      <c r="M53" s="237"/>
    </row>
    <row r="54" spans="1:13" ht="56.25" x14ac:dyDescent="0.2">
      <c r="A54" s="493"/>
      <c r="B54" s="485"/>
      <c r="C54" s="45" t="s">
        <v>164</v>
      </c>
      <c r="D54" s="44" t="s">
        <v>35</v>
      </c>
      <c r="E54" s="46" t="s">
        <v>165</v>
      </c>
      <c r="F54" s="33" t="s">
        <v>24</v>
      </c>
      <c r="G54" s="191">
        <v>20</v>
      </c>
      <c r="H54" s="191">
        <v>20</v>
      </c>
      <c r="I54" s="35">
        <f>G54-H54</f>
        <v>0</v>
      </c>
      <c r="J54" s="192"/>
      <c r="K54" s="34">
        <f>H54+J54</f>
        <v>20</v>
      </c>
      <c r="L54" s="79">
        <v>1000</v>
      </c>
      <c r="M54" s="72"/>
    </row>
    <row r="55" spans="1:13" ht="57" thickBot="1" x14ac:dyDescent="0.25">
      <c r="A55" s="494"/>
      <c r="B55" s="492"/>
      <c r="C55" s="49" t="s">
        <v>265</v>
      </c>
      <c r="D55" s="46" t="s">
        <v>266</v>
      </c>
      <c r="E55" s="46" t="s">
        <v>267</v>
      </c>
      <c r="F55" s="46" t="s">
        <v>24</v>
      </c>
      <c r="G55" s="233">
        <v>20</v>
      </c>
      <c r="H55" s="233">
        <v>20</v>
      </c>
      <c r="I55" s="46">
        <f>G55-H55</f>
        <v>0</v>
      </c>
      <c r="J55" s="234"/>
      <c r="K55" s="46">
        <f>H55+J55</f>
        <v>20</v>
      </c>
      <c r="L55" s="79">
        <v>500</v>
      </c>
      <c r="M55" s="190"/>
    </row>
    <row r="56" spans="1:13" ht="19.5" thickTop="1" thickBot="1" x14ac:dyDescent="0.25">
      <c r="A56" s="488" t="s">
        <v>0</v>
      </c>
      <c r="B56" s="489"/>
      <c r="C56" s="489"/>
      <c r="D56" s="489"/>
      <c r="E56" s="489"/>
      <c r="F56" s="490"/>
      <c r="G56" s="62">
        <f>SUM(G12:G51)</f>
        <v>832</v>
      </c>
      <c r="H56" s="62"/>
      <c r="I56" s="62"/>
      <c r="J56" s="62"/>
      <c r="K56" s="62"/>
      <c r="L56" s="80">
        <f>SUM(L12:L55)</f>
        <v>20287</v>
      </c>
      <c r="M56" s="63"/>
    </row>
    <row r="57" spans="1:13" ht="22.5" customHeight="1" thickTop="1" x14ac:dyDescent="0.2">
      <c r="F57"/>
      <c r="G57"/>
      <c r="H57"/>
      <c r="I57"/>
      <c r="J57"/>
      <c r="K57"/>
      <c r="L57" s="41"/>
      <c r="M57"/>
    </row>
    <row r="59" spans="1:13" s="59" customForma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40"/>
      <c r="M59" s="2"/>
    </row>
    <row r="76" spans="1:14" x14ac:dyDescent="0.2">
      <c r="N76" s="59"/>
    </row>
    <row r="77" spans="1:14" s="59" customFormat="1" ht="31.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40"/>
      <c r="M77" s="2"/>
    </row>
    <row r="78" spans="1:14" s="59" customFormat="1" ht="31.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40"/>
      <c r="M78" s="2"/>
    </row>
    <row r="79" spans="1:14" s="59" customForma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40"/>
      <c r="M79" s="2"/>
    </row>
    <row r="80" spans="1:14" s="59" customForma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40"/>
      <c r="M80" s="2"/>
    </row>
    <row r="81" spans="1:22" s="59" customForma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40"/>
      <c r="M81" s="2"/>
    </row>
    <row r="82" spans="1:22" s="59" customForma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40"/>
      <c r="M82" s="2"/>
      <c r="N82" s="2"/>
    </row>
    <row r="86" spans="1:22" ht="24" customHeight="1" x14ac:dyDescent="0.2">
      <c r="N86"/>
    </row>
    <row r="87" spans="1:22" x14ac:dyDescent="0.2">
      <c r="O87"/>
      <c r="P87"/>
      <c r="Q87"/>
      <c r="R87"/>
      <c r="S87"/>
      <c r="T87"/>
      <c r="U87"/>
      <c r="V87"/>
    </row>
  </sheetData>
  <mergeCells count="11">
    <mergeCell ref="B21:B23"/>
    <mergeCell ref="B12:B20"/>
    <mergeCell ref="B24:B47"/>
    <mergeCell ref="A12:A47"/>
    <mergeCell ref="A56:F56"/>
    <mergeCell ref="A1:B3"/>
    <mergeCell ref="D5:E5"/>
    <mergeCell ref="C1:L1"/>
    <mergeCell ref="B52:B55"/>
    <mergeCell ref="A48:A55"/>
    <mergeCell ref="B48:B51"/>
  </mergeCells>
  <phoneticPr fontId="35" type="noConversion"/>
  <printOptions horizontalCentered="1"/>
  <pageMargins left="0.70866141732283472" right="0.39370078740157483" top="0.31496062992125984" bottom="2.54" header="0.31496062992125984" footer="0.27559055118110237"/>
  <pageSetup paperSize="5" scale="7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opLeftCell="D13" zoomScaleNormal="100" workbookViewId="0">
      <selection activeCell="F9" sqref="F9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0" customWidth="1"/>
    <col min="13" max="13" width="15.42578125" style="2" customWidth="1"/>
    <col min="14" max="16384" width="7.5703125" style="2"/>
  </cols>
  <sheetData>
    <row r="1" spans="1:13" ht="33.75" customHeight="1" x14ac:dyDescent="0.2">
      <c r="A1" s="352"/>
      <c r="B1" s="352"/>
      <c r="C1" s="364" t="s">
        <v>18</v>
      </c>
      <c r="D1" s="364"/>
      <c r="E1" s="364"/>
      <c r="F1" s="364"/>
      <c r="G1" s="364"/>
      <c r="H1" s="364"/>
      <c r="I1" s="364"/>
      <c r="J1" s="364"/>
      <c r="K1" s="364"/>
    </row>
    <row r="2" spans="1:13" ht="12.75" customHeight="1" x14ac:dyDescent="0.2">
      <c r="A2" s="352"/>
      <c r="B2" s="352"/>
      <c r="C2" s="3"/>
      <c r="D2" s="3"/>
      <c r="E2" s="3"/>
      <c r="H2" s="3"/>
    </row>
    <row r="3" spans="1:13" ht="20.25" customHeight="1" x14ac:dyDescent="0.2">
      <c r="A3" s="352"/>
      <c r="B3" s="352"/>
    </row>
    <row r="4" spans="1:13" ht="20.25" customHeight="1" x14ac:dyDescent="0.2">
      <c r="A4" s="30"/>
      <c r="B4" s="30"/>
    </row>
    <row r="5" spans="1:13" ht="12.75" customHeight="1" thickBot="1" x14ac:dyDescent="0.25">
      <c r="C5" s="3" t="s">
        <v>2</v>
      </c>
      <c r="D5" s="29" t="s">
        <v>333</v>
      </c>
      <c r="E5" s="42" t="s">
        <v>19</v>
      </c>
      <c r="F5" s="48">
        <v>2012</v>
      </c>
      <c r="H5" s="29">
        <v>2011</v>
      </c>
    </row>
    <row r="6" spans="1:13" customFormat="1" ht="12.75" customHeight="1" thickTop="1" x14ac:dyDescent="0.2"/>
    <row r="7" spans="1:13" ht="12.75" customHeight="1" x14ac:dyDescent="0.2">
      <c r="C7" s="3"/>
      <c r="D7" s="28"/>
      <c r="E7" s="28"/>
      <c r="G7" s="3"/>
      <c r="H7" s="28"/>
    </row>
    <row r="8" spans="1:13" ht="12.75" customHeight="1" x14ac:dyDescent="0.2">
      <c r="E8" s="28"/>
      <c r="G8" s="3"/>
      <c r="H8" s="28"/>
    </row>
    <row r="9" spans="1:13" ht="12.75" customHeight="1" x14ac:dyDescent="0.2">
      <c r="L9" s="2"/>
    </row>
    <row r="10" spans="1:13" ht="12.75" customHeight="1" x14ac:dyDescent="0.2">
      <c r="A10" s="3"/>
      <c r="C10" s="364"/>
      <c r="D10" s="364"/>
      <c r="E10" s="364"/>
      <c r="F10" s="364"/>
      <c r="G10" s="364"/>
      <c r="H10" s="364"/>
      <c r="I10" s="364"/>
      <c r="J10" s="364"/>
      <c r="K10" s="364"/>
      <c r="L10" s="364"/>
      <c r="M10" s="364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43" t="s">
        <v>48</v>
      </c>
      <c r="B12" s="97" t="s">
        <v>42</v>
      </c>
      <c r="C12" s="83" t="s">
        <v>5</v>
      </c>
      <c r="D12" s="83" t="s">
        <v>52</v>
      </c>
      <c r="E12" s="83" t="s">
        <v>3</v>
      </c>
      <c r="F12" s="86" t="s">
        <v>112</v>
      </c>
      <c r="G12" s="84" t="s">
        <v>21</v>
      </c>
      <c r="H12" s="83" t="s">
        <v>22</v>
      </c>
      <c r="I12" s="83" t="s">
        <v>39</v>
      </c>
      <c r="J12" s="84" t="s">
        <v>51</v>
      </c>
      <c r="K12" s="85" t="s">
        <v>40</v>
      </c>
      <c r="L12" s="88" t="s">
        <v>49</v>
      </c>
      <c r="M12" s="87" t="s">
        <v>50</v>
      </c>
    </row>
    <row r="13" spans="1:13" ht="57" thickTop="1" x14ac:dyDescent="0.2">
      <c r="A13" s="485" t="s">
        <v>10</v>
      </c>
      <c r="B13" s="485" t="s">
        <v>99</v>
      </c>
      <c r="C13" s="64" t="s">
        <v>70</v>
      </c>
      <c r="D13" s="65" t="s">
        <v>69</v>
      </c>
      <c r="E13" s="66" t="s">
        <v>68</v>
      </c>
      <c r="F13" s="74" t="s">
        <v>24</v>
      </c>
      <c r="G13" s="67"/>
      <c r="H13" s="67">
        <v>-4</v>
      </c>
      <c r="I13" s="67">
        <f>G13-H13</f>
        <v>4</v>
      </c>
      <c r="J13" s="68">
        <v>2</v>
      </c>
      <c r="K13" s="69">
        <f>H13+J13</f>
        <v>-2</v>
      </c>
      <c r="L13" s="82">
        <v>10</v>
      </c>
      <c r="M13" s="70"/>
    </row>
    <row r="14" spans="1:13" ht="67.5" x14ac:dyDescent="0.2">
      <c r="A14" s="485"/>
      <c r="B14" s="485"/>
      <c r="C14" s="49" t="s">
        <v>156</v>
      </c>
      <c r="D14" s="100" t="s">
        <v>118</v>
      </c>
      <c r="E14" s="46" t="s">
        <v>157</v>
      </c>
      <c r="F14" s="33" t="s">
        <v>24</v>
      </c>
      <c r="G14" s="35"/>
      <c r="H14" s="35"/>
      <c r="I14" s="35"/>
      <c r="J14" s="36"/>
      <c r="K14" s="34"/>
      <c r="L14" s="79">
        <v>6</v>
      </c>
      <c r="M14" s="72"/>
    </row>
    <row r="15" spans="1:13" ht="45" x14ac:dyDescent="0.2">
      <c r="A15" s="485"/>
      <c r="B15" s="485"/>
      <c r="C15" s="49" t="s">
        <v>105</v>
      </c>
      <c r="D15" s="50" t="s">
        <v>34</v>
      </c>
      <c r="E15" s="51" t="s">
        <v>104</v>
      </c>
      <c r="F15" s="75" t="s">
        <v>24</v>
      </c>
      <c r="G15" s="53">
        <v>3</v>
      </c>
      <c r="H15" s="53">
        <v>3</v>
      </c>
      <c r="I15" s="53">
        <f>G15-H15</f>
        <v>0</v>
      </c>
      <c r="J15" s="54"/>
      <c r="K15" s="56">
        <f>H15+J15</f>
        <v>3</v>
      </c>
      <c r="L15" s="73">
        <v>10</v>
      </c>
      <c r="M15" s="71"/>
    </row>
    <row r="16" spans="1:13" ht="56.25" x14ac:dyDescent="0.2">
      <c r="A16" s="485"/>
      <c r="B16" s="485"/>
      <c r="C16" s="49" t="s">
        <v>106</v>
      </c>
      <c r="D16" s="50" t="s">
        <v>36</v>
      </c>
      <c r="E16" s="51" t="s">
        <v>107</v>
      </c>
      <c r="F16" s="75" t="s">
        <v>24</v>
      </c>
      <c r="G16" s="57"/>
      <c r="H16" s="57">
        <v>-5</v>
      </c>
      <c r="I16" s="53">
        <f>G16-H16</f>
        <v>5</v>
      </c>
      <c r="J16" s="58">
        <v>3</v>
      </c>
      <c r="K16" s="55">
        <f>H16+J16</f>
        <v>-2</v>
      </c>
      <c r="L16" s="73">
        <v>30</v>
      </c>
      <c r="M16" s="71"/>
    </row>
    <row r="17" spans="1:32" ht="45.75" customHeight="1" thickBot="1" x14ac:dyDescent="0.25">
      <c r="A17" s="492"/>
      <c r="B17" s="492"/>
      <c r="C17" s="60" t="s">
        <v>108</v>
      </c>
      <c r="D17" s="61" t="s">
        <v>109</v>
      </c>
      <c r="E17" s="98" t="s">
        <v>110</v>
      </c>
      <c r="F17" s="99" t="s">
        <v>24</v>
      </c>
      <c r="G17" s="35">
        <v>3</v>
      </c>
      <c r="H17" s="35">
        <v>3</v>
      </c>
      <c r="I17" s="35">
        <f>G17-H17</f>
        <v>0</v>
      </c>
      <c r="J17" s="36"/>
      <c r="K17" s="34">
        <f>H17+J17</f>
        <v>3</v>
      </c>
      <c r="L17" s="81">
        <v>10</v>
      </c>
      <c r="M17" s="72"/>
    </row>
    <row r="18" spans="1:32" ht="24.75" customHeight="1" thickTop="1" thickBot="1" x14ac:dyDescent="0.25">
      <c r="A18" s="488" t="s">
        <v>0</v>
      </c>
      <c r="B18" s="489"/>
      <c r="C18" s="489"/>
      <c r="D18" s="489"/>
      <c r="E18" s="489"/>
      <c r="F18" s="489"/>
      <c r="G18" s="62" t="e">
        <f>SUM(#REF!)</f>
        <v>#REF!</v>
      </c>
      <c r="H18" s="62"/>
      <c r="I18" s="62"/>
      <c r="J18" s="62"/>
      <c r="K18" s="62"/>
      <c r="L18" s="89">
        <f>SUM(L13:L17)</f>
        <v>66</v>
      </c>
      <c r="M18" s="63"/>
    </row>
    <row r="19" spans="1:32" ht="15.75" thickTop="1" x14ac:dyDescent="0.2">
      <c r="F19"/>
      <c r="G19"/>
      <c r="H19"/>
      <c r="I19"/>
      <c r="J19"/>
      <c r="K19"/>
      <c r="L19" s="41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2" spans="1:32" x14ac:dyDescent="0.2">
      <c r="E22" s="2" t="s">
        <v>325</v>
      </c>
    </row>
  </sheetData>
  <mergeCells count="6">
    <mergeCell ref="A18:F18"/>
    <mergeCell ref="C10:M10"/>
    <mergeCell ref="A1:B3"/>
    <mergeCell ref="C1:K1"/>
    <mergeCell ref="B13:B17"/>
    <mergeCell ref="A13:A17"/>
  </mergeCells>
  <phoneticPr fontId="35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5" orientation="portrait" cellComments="asDisplayed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Normal="100" workbookViewId="0">
      <selection activeCell="A24" sqref="A24"/>
    </sheetView>
  </sheetViews>
  <sheetFormatPr baseColWidth="10" defaultColWidth="7.5703125" defaultRowHeight="15" x14ac:dyDescent="0.2"/>
  <cols>
    <col min="1" max="1" width="7.5703125" style="122"/>
    <col min="2" max="2" width="24.42578125" style="122" customWidth="1"/>
    <col min="3" max="3" width="12.85546875" style="122" bestFit="1" customWidth="1"/>
    <col min="4" max="4" width="26.28515625" style="122" customWidth="1"/>
    <col min="5" max="5" width="28.7109375" style="122" customWidth="1"/>
    <col min="6" max="6" width="10.5703125" style="122" customWidth="1"/>
    <col min="7" max="7" width="13.7109375" style="122" hidden="1" customWidth="1"/>
    <col min="8" max="8" width="15.28515625" style="122" hidden="1" customWidth="1"/>
    <col min="9" max="9" width="8.85546875" style="122" hidden="1" customWidth="1"/>
    <col min="10" max="10" width="12.42578125" style="122" hidden="1" customWidth="1"/>
    <col min="11" max="11" width="7.28515625" style="122" hidden="1" customWidth="1"/>
    <col min="12" max="12" width="12.42578125" style="124" customWidth="1"/>
    <col min="13" max="13" width="15.42578125" style="122" customWidth="1"/>
    <col min="14" max="14" width="7.5703125" style="122"/>
    <col min="15" max="15" width="10" style="122" bestFit="1" customWidth="1"/>
    <col min="16" max="16384" width="7.5703125" style="122"/>
  </cols>
  <sheetData>
    <row r="1" spans="1:13" ht="33.75" customHeight="1" x14ac:dyDescent="0.2">
      <c r="A1" s="384"/>
      <c r="B1" s="384"/>
      <c r="C1" s="386" t="s">
        <v>18</v>
      </c>
      <c r="D1" s="386"/>
      <c r="E1" s="386"/>
      <c r="F1" s="386"/>
      <c r="G1" s="386"/>
      <c r="H1" s="386"/>
      <c r="I1" s="386"/>
      <c r="J1" s="386"/>
      <c r="K1" s="386"/>
      <c r="L1" s="386"/>
    </row>
    <row r="2" spans="1:13" ht="12.75" customHeight="1" x14ac:dyDescent="0.2">
      <c r="A2" s="384"/>
      <c r="B2" s="384"/>
      <c r="C2" s="123"/>
      <c r="D2" s="123"/>
      <c r="E2" s="123"/>
      <c r="H2" s="123"/>
    </row>
    <row r="3" spans="1:13" ht="20.25" customHeight="1" x14ac:dyDescent="0.2">
      <c r="A3" s="384"/>
      <c r="B3" s="384"/>
    </row>
    <row r="4" spans="1:13" ht="20.25" customHeight="1" x14ac:dyDescent="0.2">
      <c r="A4" s="121"/>
      <c r="B4" s="121"/>
    </row>
    <row r="5" spans="1:13" ht="12.75" customHeight="1" thickBot="1" x14ac:dyDescent="0.25">
      <c r="C5" s="123" t="s">
        <v>2</v>
      </c>
      <c r="D5" s="385" t="s">
        <v>333</v>
      </c>
      <c r="E5" s="385"/>
      <c r="G5" s="126"/>
      <c r="H5" s="127"/>
    </row>
    <row r="6" spans="1:13" ht="12.75" customHeight="1" thickTop="1" x14ac:dyDescent="0.2">
      <c r="C6" s="123"/>
      <c r="D6" s="127"/>
      <c r="E6" s="127"/>
      <c r="G6" s="123"/>
      <c r="H6" s="127"/>
    </row>
    <row r="7" spans="1:13" ht="12.75" customHeight="1" thickBot="1" x14ac:dyDescent="0.25">
      <c r="C7" s="123" t="s">
        <v>19</v>
      </c>
      <c r="D7" s="125">
        <v>2012</v>
      </c>
      <c r="E7" s="127"/>
      <c r="G7" s="123"/>
      <c r="H7" s="127"/>
    </row>
    <row r="8" spans="1:13" ht="12.75" customHeight="1" thickTop="1" x14ac:dyDescent="0.2">
      <c r="C8" s="123"/>
      <c r="D8" s="128"/>
      <c r="E8" s="127"/>
      <c r="G8" s="123"/>
      <c r="H8" s="127"/>
    </row>
    <row r="9" spans="1:13" ht="12.75" customHeight="1" x14ac:dyDescent="0.2"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</row>
    <row r="10" spans="1:13" ht="12.75" customHeight="1" thickBot="1" x14ac:dyDescent="0.25">
      <c r="A10" s="123"/>
      <c r="C10" s="123"/>
      <c r="D10" s="123"/>
      <c r="E10" s="123"/>
      <c r="H10" s="123"/>
    </row>
    <row r="11" spans="1:13" s="126" customFormat="1" ht="36.75" customHeight="1" thickTop="1" thickBot="1" x14ac:dyDescent="0.25">
      <c r="A11" s="129" t="s">
        <v>48</v>
      </c>
      <c r="B11" s="130" t="s">
        <v>42</v>
      </c>
      <c r="C11" s="131" t="s">
        <v>5</v>
      </c>
      <c r="D11" s="131" t="s">
        <v>52</v>
      </c>
      <c r="E11" s="131" t="s">
        <v>3</v>
      </c>
      <c r="F11" s="132" t="s">
        <v>112</v>
      </c>
      <c r="G11" s="133" t="s">
        <v>21</v>
      </c>
      <c r="H11" s="131" t="s">
        <v>22</v>
      </c>
      <c r="I11" s="131" t="s">
        <v>39</v>
      </c>
      <c r="J11" s="133" t="s">
        <v>51</v>
      </c>
      <c r="K11" s="134" t="s">
        <v>40</v>
      </c>
      <c r="L11" s="135" t="s">
        <v>49</v>
      </c>
      <c r="M11" s="136" t="s">
        <v>136</v>
      </c>
    </row>
    <row r="12" spans="1:13" ht="35.25" customHeight="1" thickTop="1" thickBot="1" x14ac:dyDescent="0.25">
      <c r="A12" s="498" t="s">
        <v>10</v>
      </c>
      <c r="B12" s="498" t="s">
        <v>168</v>
      </c>
      <c r="C12" s="138" t="s">
        <v>169</v>
      </c>
      <c r="D12" s="139" t="s">
        <v>170</v>
      </c>
      <c r="E12" s="140" t="s">
        <v>171</v>
      </c>
      <c r="F12" s="141" t="s">
        <v>24</v>
      </c>
      <c r="G12" s="142">
        <v>360</v>
      </c>
      <c r="H12" s="142">
        <v>340</v>
      </c>
      <c r="I12" s="142">
        <f>G12-H12</f>
        <v>20</v>
      </c>
      <c r="J12" s="143">
        <v>36</v>
      </c>
      <c r="K12" s="144">
        <v>332</v>
      </c>
      <c r="L12" s="145">
        <v>1000</v>
      </c>
      <c r="M12" s="146">
        <f>+L12*12500</f>
        <v>12500000</v>
      </c>
    </row>
    <row r="13" spans="1:13" ht="23.25" customHeight="1" thickTop="1" x14ac:dyDescent="0.2">
      <c r="A13" s="499"/>
      <c r="B13" s="499"/>
      <c r="C13" s="138" t="s">
        <v>172</v>
      </c>
      <c r="D13" s="139" t="s">
        <v>173</v>
      </c>
      <c r="E13" s="140" t="s">
        <v>174</v>
      </c>
      <c r="F13" s="141" t="s">
        <v>24</v>
      </c>
      <c r="G13" s="142">
        <v>360</v>
      </c>
      <c r="H13" s="142">
        <v>340</v>
      </c>
      <c r="I13" s="142">
        <f>G13-H13</f>
        <v>20</v>
      </c>
      <c r="J13" s="143">
        <v>36</v>
      </c>
      <c r="K13" s="144">
        <v>332</v>
      </c>
      <c r="L13" s="145">
        <v>4500</v>
      </c>
      <c r="M13" s="146">
        <f>+L13*6300</f>
        <v>28350000</v>
      </c>
    </row>
    <row r="14" spans="1:13" ht="23.25" thickBot="1" x14ac:dyDescent="0.25">
      <c r="A14" s="499"/>
      <c r="B14" s="499"/>
      <c r="C14" s="265" t="s">
        <v>175</v>
      </c>
      <c r="D14" s="148" t="s">
        <v>176</v>
      </c>
      <c r="E14" s="149" t="s">
        <v>177</v>
      </c>
      <c r="F14" s="150" t="s">
        <v>24</v>
      </c>
      <c r="G14" s="151"/>
      <c r="H14" s="151"/>
      <c r="I14" s="151"/>
      <c r="J14" s="152"/>
      <c r="K14" s="153"/>
      <c r="L14" s="154">
        <v>3000</v>
      </c>
      <c r="M14" s="155"/>
    </row>
    <row r="15" spans="1:13" ht="24" thickTop="1" thickBot="1" x14ac:dyDescent="0.25">
      <c r="A15" s="499"/>
      <c r="B15" s="500"/>
      <c r="C15" s="147" t="s">
        <v>175</v>
      </c>
      <c r="D15" s="148" t="s">
        <v>324</v>
      </c>
      <c r="E15" s="149" t="s">
        <v>182</v>
      </c>
      <c r="F15" s="150" t="s">
        <v>24</v>
      </c>
      <c r="G15" s="151"/>
      <c r="H15" s="151"/>
      <c r="I15" s="151"/>
      <c r="J15" s="152"/>
      <c r="K15" s="153"/>
      <c r="L15" s="154">
        <v>3000</v>
      </c>
      <c r="M15" s="155"/>
    </row>
    <row r="16" spans="1:13" ht="16.5" thickTop="1" thickBot="1" x14ac:dyDescent="0.25">
      <c r="A16" s="499"/>
      <c r="B16" s="137"/>
      <c r="C16" s="156" t="s">
        <v>180</v>
      </c>
      <c r="D16" s="157" t="s">
        <v>316</v>
      </c>
      <c r="E16" s="158" t="s">
        <v>317</v>
      </c>
      <c r="F16" s="159" t="s">
        <v>24</v>
      </c>
      <c r="G16" s="160"/>
      <c r="H16" s="160"/>
      <c r="I16" s="160"/>
      <c r="J16" s="161"/>
      <c r="K16" s="162"/>
      <c r="L16" s="163">
        <v>10</v>
      </c>
      <c r="M16" s="164"/>
    </row>
    <row r="17" spans="1:32" ht="16.5" thickTop="1" thickBot="1" x14ac:dyDescent="0.25">
      <c r="A17" s="499"/>
      <c r="B17" s="137"/>
      <c r="C17" s="156" t="s">
        <v>313</v>
      </c>
      <c r="D17" s="157" t="s">
        <v>314</v>
      </c>
      <c r="E17" s="158" t="s">
        <v>315</v>
      </c>
      <c r="F17" s="159" t="s">
        <v>24</v>
      </c>
      <c r="G17" s="160"/>
      <c r="H17" s="160"/>
      <c r="I17" s="160"/>
      <c r="J17" s="161"/>
      <c r="K17" s="162"/>
      <c r="L17" s="163">
        <v>1000</v>
      </c>
      <c r="M17" s="164"/>
    </row>
    <row r="18" spans="1:32" ht="16.5" thickTop="1" thickBot="1" x14ac:dyDescent="0.25">
      <c r="A18" s="499"/>
      <c r="B18" s="137"/>
      <c r="C18" s="156" t="s">
        <v>320</v>
      </c>
      <c r="D18" s="157" t="s">
        <v>318</v>
      </c>
      <c r="E18" s="158" t="s">
        <v>319</v>
      </c>
      <c r="F18" s="159" t="s">
        <v>24</v>
      </c>
      <c r="G18" s="160"/>
      <c r="H18" s="160"/>
      <c r="I18" s="160"/>
      <c r="J18" s="161"/>
      <c r="K18" s="162"/>
      <c r="L18" s="163">
        <v>1000</v>
      </c>
      <c r="M18" s="164"/>
    </row>
    <row r="19" spans="1:32" ht="38.25" customHeight="1" thickTop="1" thickBot="1" x14ac:dyDescent="0.25">
      <c r="A19" s="499"/>
      <c r="B19" s="498" t="s">
        <v>181</v>
      </c>
      <c r="C19" s="165" t="s">
        <v>180</v>
      </c>
      <c r="D19" s="166" t="s">
        <v>178</v>
      </c>
      <c r="E19" s="167" t="s">
        <v>179</v>
      </c>
      <c r="F19" s="168" t="s">
        <v>24</v>
      </c>
      <c r="G19" s="169"/>
      <c r="H19" s="169"/>
      <c r="I19" s="169"/>
      <c r="J19" s="170"/>
      <c r="K19" s="171"/>
      <c r="L19" s="172">
        <v>1000</v>
      </c>
      <c r="M19" s="173"/>
    </row>
    <row r="20" spans="1:32" ht="38.25" customHeight="1" thickTop="1" thickBot="1" x14ac:dyDescent="0.25">
      <c r="A20" s="499"/>
      <c r="B20" s="499"/>
      <c r="C20" s="165" t="s">
        <v>321</v>
      </c>
      <c r="D20" s="166" t="s">
        <v>323</v>
      </c>
      <c r="E20" s="167" t="s">
        <v>322</v>
      </c>
      <c r="F20" s="168" t="s">
        <v>24</v>
      </c>
      <c r="G20" s="169"/>
      <c r="H20" s="169"/>
      <c r="I20" s="169"/>
      <c r="J20" s="170"/>
      <c r="K20" s="171"/>
      <c r="L20" s="172">
        <v>2000</v>
      </c>
      <c r="M20" s="173"/>
    </row>
    <row r="21" spans="1:32" ht="24" customHeight="1" thickTop="1" thickBot="1" x14ac:dyDescent="0.25">
      <c r="A21" s="495" t="s">
        <v>0</v>
      </c>
      <c r="B21" s="496"/>
      <c r="C21" s="496"/>
      <c r="D21" s="496"/>
      <c r="E21" s="496"/>
      <c r="F21" s="497"/>
      <c r="G21" s="174">
        <f>SUM(G13:G15)</f>
        <v>360</v>
      </c>
      <c r="H21" s="174"/>
      <c r="I21" s="174"/>
      <c r="J21" s="174"/>
      <c r="K21" s="174"/>
      <c r="L21" s="175">
        <f>SUM(L12:L20)</f>
        <v>16510</v>
      </c>
      <c r="M21" s="176"/>
    </row>
    <row r="22" spans="1:32" ht="15.75" thickTop="1" x14ac:dyDescent="0.2">
      <c r="F22" s="177"/>
      <c r="G22" s="177"/>
      <c r="H22" s="177"/>
      <c r="I22" s="177"/>
      <c r="J22" s="177"/>
      <c r="K22" s="177"/>
      <c r="L22" s="178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</row>
  </sheetData>
  <mergeCells count="7">
    <mergeCell ref="A21:F21"/>
    <mergeCell ref="B19:B20"/>
    <mergeCell ref="A12:A20"/>
    <mergeCell ref="A1:B3"/>
    <mergeCell ref="C1:L1"/>
    <mergeCell ref="D5:E5"/>
    <mergeCell ref="B12:B15"/>
  </mergeCells>
  <phoneticPr fontId="35" type="noConversion"/>
  <printOptions horizontalCentered="1"/>
  <pageMargins left="0.70866141732283472" right="0.19685039370078741" top="0.31496062992125984" bottom="1.1417322834645669" header="0.31496062992125984" footer="0.27559055118110237"/>
  <pageSetup paperSize="5" scale="70" orientation="portrait" cellComments="asDisplayed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3</vt:i4>
      </vt:variant>
    </vt:vector>
  </HeadingPairs>
  <TitlesOfParts>
    <vt:vector size="16" baseType="lpstr">
      <vt:lpstr>CONSOLIDADO</vt:lpstr>
      <vt:lpstr>SERVICIOS PERSONALES</vt:lpstr>
      <vt:lpstr>SERVICIOS ÁEREOS</vt:lpstr>
      <vt:lpstr>SERVICIOS GENERALES-CONSERJERIA</vt:lpstr>
      <vt:lpstr>SERVICIOS DE APOYO LOGÍSTICO</vt:lpstr>
      <vt:lpstr>ESTUDIOS SOCIALES Y HUMANIDADES</vt:lpstr>
      <vt:lpstr>ROPA EQUIPO INDIVID E INSIGNIAS</vt:lpstr>
      <vt:lpstr>EQUIPO DEPORTIVO Y RECREACIÓN</vt:lpstr>
      <vt:lpstr>HARDWARE,SOFTWARE Y ACCESORIOS</vt:lpstr>
      <vt:lpstr>SUMINISTROS DE OFICINA</vt:lpstr>
      <vt:lpstr>APARATOS Y ACCESORIOS OFICINA</vt:lpstr>
      <vt:lpstr>ELEMENTOS INSTITUCIONALES</vt:lpstr>
      <vt:lpstr>Hoja1</vt:lpstr>
      <vt:lpstr>'ELEMENTOS INSTITUCIONALES'!Títulos_a_imprimir</vt:lpstr>
      <vt:lpstr>'SERVICIOS PERSONALES'!Títulos_a_imprimir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2011-11-01T18:51:43Z</cp:lastPrinted>
  <dcterms:created xsi:type="dcterms:W3CDTF">2006-02-23T15:23:00Z</dcterms:created>
  <dcterms:modified xsi:type="dcterms:W3CDTF">2012-08-06T13:12:57Z</dcterms:modified>
</cp:coreProperties>
</file>