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drawings/drawing3.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pivotTables/pivotTable1.xml" ContentType="application/vnd.openxmlformats-officedocument.spreadsheetml.pivotTable+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hidePivotFieldList="1"/>
  <mc:AlternateContent xmlns:mc="http://schemas.openxmlformats.org/markup-compatibility/2006">
    <mc:Choice Requires="x15">
      <x15ac:absPath xmlns:x15ac="http://schemas.microsoft.com/office/spreadsheetml/2010/11/ac" url="C:\Users\nuluis\Downloads\"/>
    </mc:Choice>
  </mc:AlternateContent>
  <xr:revisionPtr revIDLastSave="0" documentId="8_{95195DE2-45D1-4FB3-AE5A-2E583BE2B5CC}" xr6:coauthVersionLast="47" xr6:coauthVersionMax="47" xr10:uidLastSave="{00000000-0000-0000-0000-000000000000}"/>
  <bookViews>
    <workbookView xWindow="-120" yWindow="-120" windowWidth="29040" windowHeight="15840" tabRatio="860" xr2:uid="{0CC7B41B-86D0-458A-BD65-E6623CC44C14}"/>
  </bookViews>
  <sheets>
    <sheet name="Sg-MRC" sheetId="1" r:id="rId1"/>
    <sheet name="Sg-MRF" sheetId="3" r:id="rId2"/>
    <sheet name="Listas deplegables" sheetId="2" state="hidden" r:id="rId3"/>
    <sheet name="Riesgos" sheetId="22" state="hidden" r:id="rId4"/>
    <sheet name="Mapa Procesos" sheetId="5" state="hidden" r:id="rId5"/>
    <sheet name="Reparto" sheetId="6" state="hidden" r:id="rId6"/>
    <sheet name="DinamicaMRC" sheetId="7" state="hidden" r:id="rId7"/>
    <sheet name="DinamicaMRF" sheetId="8" state="hidden" r:id="rId8"/>
    <sheet name="T2" sheetId="9" state="hidden" r:id="rId9"/>
    <sheet name="T3" sheetId="10" state="hidden" r:id="rId10"/>
    <sheet name="T24" sheetId="18" state="hidden" r:id="rId11"/>
    <sheet name="T25" sheetId="19" state="hidden" r:id="rId12"/>
  </sheets>
  <definedNames>
    <definedName name="_xlnm._FilterDatabase" localSheetId="6" hidden="1">DinamicaMRC!$A$3:$C$22</definedName>
    <definedName name="_xlnm._FilterDatabase" localSheetId="0" hidden="1">'Sg-MRC'!$A$9:$AC$99</definedName>
    <definedName name="_xlnm._FilterDatabase" localSheetId="1" hidden="1">'Sg-MRF'!$A$9:$AB$100</definedName>
  </definedNames>
  <calcPr calcId="191028"/>
  <pivotCaches>
    <pivotCache cacheId="0" r:id="rId13"/>
    <pivotCache cacheId="1" r:id="rId14"/>
    <pivotCache cacheId="2" r:id="rId15"/>
    <pivotCache cacheId="3" r:id="rId16"/>
    <pivotCache cacheId="4" r:id="rId1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0" i="18" l="1"/>
  <c r="C20" i="22"/>
  <c r="D20" i="22"/>
  <c r="E20" i="22"/>
  <c r="F20" i="22"/>
  <c r="K11" i="19"/>
  <c r="J11" i="19"/>
  <c r="L11" i="19" s="1"/>
  <c r="G10" i="18"/>
  <c r="K20" i="18"/>
  <c r="V27" i="10" l="1"/>
  <c r="W27" i="10"/>
  <c r="U27" i="10"/>
  <c r="Y21" i="10"/>
  <c r="L17" i="9"/>
  <c r="L16" i="9"/>
  <c r="N14" i="9"/>
  <c r="M14" i="9"/>
  <c r="L14" i="9"/>
  <c r="N13" i="9"/>
  <c r="N12" i="9"/>
  <c r="N11" i="9"/>
  <c r="N10" i="9"/>
  <c r="H18" i="9"/>
  <c r="G18" i="9"/>
  <c r="I20" i="7"/>
  <c r="H20" i="7"/>
  <c r="D20" i="7"/>
  <c r="B27" i="1"/>
  <c r="L11" i="6"/>
  <c r="Q28" i="10"/>
  <c r="D14" i="6"/>
  <c r="D13" i="6"/>
  <c r="D12" i="6"/>
  <c r="D4" i="6"/>
  <c r="P28" i="10"/>
  <c r="N3" i="9"/>
  <c r="N4" i="9"/>
  <c r="N5" i="9"/>
  <c r="N2" i="9"/>
  <c r="C1" i="7"/>
  <c r="E5" i="7"/>
  <c r="E6" i="7"/>
  <c r="E7" i="7"/>
  <c r="E8" i="7"/>
  <c r="E9" i="7"/>
  <c r="E10" i="7"/>
  <c r="E11" i="7"/>
  <c r="E12" i="7"/>
  <c r="E13" i="7"/>
  <c r="E14" i="7"/>
  <c r="E15" i="7"/>
  <c r="E16" i="7"/>
  <c r="E17" i="7"/>
  <c r="E18" i="7"/>
  <c r="E19" i="7"/>
  <c r="E4" i="7"/>
  <c r="E14" i="6"/>
  <c r="E13" i="6"/>
  <c r="E12" i="6"/>
  <c r="D2" i="6"/>
  <c r="C2" i="6"/>
  <c r="B44" i="1"/>
  <c r="B43" i="1"/>
  <c r="B42" i="1"/>
  <c r="B41" i="1"/>
  <c r="B40" i="1"/>
  <c r="B39" i="1"/>
  <c r="C12" i="6"/>
  <c r="C13" i="6"/>
  <c r="B13" i="6"/>
  <c r="B12" i="6"/>
  <c r="C9" i="6"/>
  <c r="D9" i="6"/>
  <c r="B9" i="6"/>
  <c r="C4" i="6"/>
  <c r="B4" i="6"/>
  <c r="B14" i="1"/>
  <c r="B13" i="1"/>
  <c r="B99" i="3"/>
  <c r="B98" i="3"/>
  <c r="B97" i="3"/>
  <c r="B96" i="3"/>
  <c r="B95" i="3"/>
  <c r="B94" i="3"/>
  <c r="B93" i="3"/>
  <c r="B92" i="3"/>
  <c r="B91" i="3"/>
  <c r="B90" i="3"/>
  <c r="B89" i="3"/>
  <c r="B88" i="3"/>
  <c r="B87" i="3"/>
  <c r="B86" i="3"/>
  <c r="B85" i="3"/>
  <c r="B84" i="3"/>
  <c r="B83" i="3"/>
  <c r="B82" i="3"/>
  <c r="B81" i="3"/>
  <c r="B80" i="3"/>
  <c r="B79" i="3"/>
  <c r="B78" i="3"/>
  <c r="B77" i="3"/>
  <c r="B76" i="3"/>
  <c r="B75" i="3"/>
  <c r="B74" i="3"/>
  <c r="B73" i="3"/>
  <c r="B72" i="3"/>
  <c r="B71" i="3"/>
  <c r="B70" i="3"/>
  <c r="B69" i="3"/>
  <c r="B68" i="3"/>
  <c r="B67" i="3"/>
  <c r="B66" i="3"/>
  <c r="B65" i="3"/>
  <c r="B64" i="3"/>
  <c r="B63" i="3"/>
  <c r="B62" i="3"/>
  <c r="B61" i="3"/>
  <c r="B60" i="3"/>
  <c r="B59" i="3"/>
  <c r="B58" i="3"/>
  <c r="B57" i="3"/>
  <c r="B56" i="3"/>
  <c r="B55" i="3"/>
  <c r="B54" i="3"/>
  <c r="B53" i="3"/>
  <c r="B52" i="3"/>
  <c r="B51" i="3"/>
  <c r="B50" i="3"/>
  <c r="B49" i="3"/>
  <c r="B48" i="3"/>
  <c r="B47" i="3"/>
  <c r="B46" i="3"/>
  <c r="B45" i="3"/>
  <c r="B44" i="3"/>
  <c r="B43" i="3"/>
  <c r="B42" i="3"/>
  <c r="B41" i="3"/>
  <c r="B40" i="3"/>
  <c r="B39" i="3"/>
  <c r="B38" i="3"/>
  <c r="B37" i="3"/>
  <c r="B36" i="3"/>
  <c r="B35" i="3"/>
  <c r="B34" i="3"/>
  <c r="B33" i="3"/>
  <c r="B32" i="3"/>
  <c r="B31" i="3"/>
  <c r="B30" i="3"/>
  <c r="B29" i="3"/>
  <c r="B28" i="3"/>
  <c r="B27" i="3"/>
  <c r="B26" i="3"/>
  <c r="B25" i="3"/>
  <c r="B24" i="3"/>
  <c r="B23" i="3"/>
  <c r="B22" i="3"/>
  <c r="B21" i="3"/>
  <c r="B20" i="3"/>
  <c r="B19" i="3"/>
  <c r="B18" i="3"/>
  <c r="B16" i="3"/>
  <c r="B15" i="3"/>
  <c r="B14" i="3"/>
  <c r="B13" i="3"/>
  <c r="B12" i="3"/>
  <c r="B11" i="3"/>
  <c r="B10" i="3"/>
  <c r="B98" i="1"/>
  <c r="B97" i="1"/>
  <c r="B12" i="1"/>
  <c r="B15" i="1"/>
  <c r="B16" i="1"/>
  <c r="B17" i="1"/>
  <c r="B18" i="1"/>
  <c r="B19" i="1"/>
  <c r="B20" i="1"/>
  <c r="B21" i="1"/>
  <c r="B22" i="1"/>
  <c r="B23" i="1"/>
  <c r="B24" i="1"/>
  <c r="B25" i="1"/>
  <c r="B26" i="1"/>
  <c r="B28" i="1"/>
  <c r="B29" i="1"/>
  <c r="B30" i="1"/>
  <c r="B32" i="1"/>
  <c r="B33" i="1"/>
  <c r="B34" i="1"/>
  <c r="B35" i="1"/>
  <c r="B36" i="1"/>
  <c r="B37" i="1"/>
  <c r="B38" i="1"/>
  <c r="B45" i="1"/>
  <c r="B46"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11" i="1"/>
  <c r="B10" i="1"/>
  <c r="N6" i="9" l="1"/>
  <c r="C14" i="6"/>
  <c r="B14" i="6"/>
  <c r="B16" i="6"/>
  <c r="D16" i="6"/>
  <c r="C16"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tc={D4B67415-EEC6-4312-962C-0BB5F917A9BB}</author>
    <author>tc={30200025-F635-4AF9-AD4A-6ABAB0DD4293}</author>
    <author>tc={22D6D5C6-7675-42C6-BCC9-1D67DA58BBE1}</author>
    <author>tc={E65FA155-F62C-49AB-889B-7C7EFA8D2359}</author>
    <author>tc={F586EFA2-9C52-40E0-8CD2-626A8AE79134}</author>
    <author>tc={E3E44367-9AB0-4871-A6E5-211610BAD3D5}</author>
  </authors>
  <commentList>
    <comment ref="D9" authorId="0" shapeId="0" xr:uid="{D4B67415-EEC6-4312-962C-0BB5F917A9BB}">
      <text>
        <t>[Comentario encadenado]
Su versión de Excel le permite leer este comentario encadenado; sin embargo, las ediciones que se apliquen se quitarán si el archivo se abre en una versión más reciente de Excel. Más información: https://go.microsoft.com/fwlink/?linkid=870924
Comentario:
    Acción u omisión + Uso del poder + Desviación de la gestión de lo público + El beneficio privado
Respuesta:
    Posibilidad de afectación económica o reputaciónal...</t>
      </text>
    </comment>
    <comment ref="E9" authorId="1" shapeId="0" xr:uid="{30200025-F635-4AF9-AD4A-6ABAB0DD4293}">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F9" authorId="2" shapeId="0" xr:uid="{22D6D5C6-7675-42C6-BCC9-1D67DA58BBE1}">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G9" authorId="3" shapeId="0" xr:uid="{E65FA155-F62C-49AB-889B-7C7EFA8D2359}">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M9" authorId="4" shapeId="0" xr:uid="{F586EFA2-9C52-40E0-8CD2-626A8AE79134}">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AB9" authorId="5" shapeId="0" xr:uid="{E3E44367-9AB0-4871-A6E5-211610BAD3D5}">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Número, en caso de ninguna diligenciar 0 (cero, en número)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tc={F9030A7F-B68E-489C-A113-2366ADC9A298}</author>
    <author>tc={4CAB5725-24C1-4BEF-AB97-27D6AF33CEFD}</author>
    <author>tc={9835A8F5-F852-4F5B-806F-745944C5B2CA}</author>
    <author>tc={ED16D6D4-51F4-4FB5-ACE4-6F33E5467287}</author>
    <author>tc={12925EBF-D769-4100-B0CF-55CDDCFC88FA}</author>
    <author>tc={2D482306-8BB6-4EDA-96D5-15677EDB230F}</author>
    <author>tc={AEFC8DC8-DBC0-46D1-948F-61056A526844}</author>
  </authors>
  <commentList>
    <comment ref="D9" authorId="0" shapeId="0" xr:uid="{F9030A7F-B68E-489C-A113-2366ADC9A298}">
      <text>
        <t>[Comentario encadenado]
Su versión de Excel le permite leer este comentario encadenado; sin embargo, las ediciones que se apliquen se quitarán si el archivo se abre en una versión más reciente de Excel. Más información: https://go.microsoft.com/fwlink/?linkid=870924
Comentario:
    Efecto dañoso sobre recursos públicos o bienes o intereses patrimoniales de naturaleza pública, a causa de un evento potencial.</t>
      </text>
    </comment>
    <comment ref="E9" authorId="1" shapeId="0" xr:uid="{4CAB5725-24C1-4BEF-AB97-27D6AF33CEFD}">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F9" authorId="2" shapeId="0" xr:uid="{9835A8F5-F852-4F5B-806F-745944C5B2CA}">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G9" authorId="3" shapeId="0" xr:uid="{ED16D6D4-51F4-4FB5-ACE4-6F33E5467287}">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J9" authorId="4" shapeId="0" xr:uid="{12925EBF-D769-4100-B0CF-55CDDCFC88FA}">
      <text>
        <t>[Comentario encadenado]
Su versión de Excel le permite leer este comentario encadenado; sin embargo, las ediciones que se apliquen se quitarán si el archivo se abre en una versión más reciente de Excel. Más información: https://go.microsoft.com/fwlink/?linkid=870924
Comentario:
    Detallar cuántos</t>
      </text>
    </comment>
    <comment ref="M9" authorId="5" shapeId="0" xr:uid="{2D482306-8BB6-4EDA-96D5-15677EDB230F}">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AB9" authorId="6" shapeId="0" xr:uid="{AEFC8DC8-DBC0-46D1-948F-61056A526844}">
      <text>
        <t>[Comentario encadenado]
Su versión de Excel le permite leer este comentario encadenado; sin embargo, las ediciones que se apliquen se quitarán si el archivo se abre en una versión más reciente de Excel. Más información: https://go.microsoft.com/fwlink/?linkid=870924
Comentario:
    Diligenciar las observaciones, debilidades y oportunidades de mejora identificadas</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tc={B8713EE3-2339-401E-A6CE-D4E17B486214}</author>
    <author>tc={1EC164F6-213A-4028-947E-5DC803B6917A}</author>
    <author>tc={F344D43E-1F91-4D2D-8077-DD3BF25D49DE}</author>
  </authors>
  <commentList>
    <comment ref="B3" authorId="0" shapeId="0" xr:uid="{B8713EE3-2339-401E-A6CE-D4E17B486214}">
      <text>
        <t>[Comentario encadenado]
Su versión de Excel le permite leer este comentario encadenado; sin embargo, las ediciones que se apliquen se quitarán si el archivo se abre en una versión más reciente de Excel. Más información: https://go.microsoft.com/fwlink/?linkid=870924
Comentario:
    GC-FP-AL-IVC-GF</t>
      </text>
    </comment>
    <comment ref="C3" authorId="1" shapeId="0" xr:uid="{1EC164F6-213A-4028-947E-5DC803B6917A}">
      <text>
        <t>[Comentario encadenado]
Su versión de Excel le permite leer este comentario encadenado; sin embargo, las ediciones que se apliquen se quitarán si el archivo se abre en una versión más reciente de Excel. Más información: https://go.microsoft.com/fwlink/?linkid=870924
Comentario:
    GC
FP
AL
IVC
FD
GF
RF (1)</t>
      </text>
    </comment>
    <comment ref="D3" authorId="2" shapeId="0" xr:uid="{F344D43E-1F91-4D2D-8077-DD3BF25D49DE}">
      <text>
        <t>[Comentario encadenado]
Su versión de Excel le permite leer este comentario encadenado; sin embargo, las ediciones que se apliquen se quitarán si el archivo se abre en una versión más reciente de Excel. Más información: https://go.microsoft.com/fwlink/?linkid=870924
Comentario:
    GC
FP
AL
IVC
FD
GF
GJ (3)</t>
      </text>
    </comment>
  </commentList>
</comments>
</file>

<file path=xl/sharedStrings.xml><?xml version="1.0" encoding="utf-8"?>
<sst xmlns="http://schemas.openxmlformats.org/spreadsheetml/2006/main" count="1579" uniqueCount="322">
  <si>
    <t xml:space="preserve">                                                                                                              MATRIZ SEGUIMIENTO MAPA DE RIESGOS DE CORRUPCIÓN</t>
  </si>
  <si>
    <t>Entidad: Ministerio del Deporte</t>
  </si>
  <si>
    <t>¿Se adelantó seguimiento al Mapa de Riesgos de Corrupción?</t>
  </si>
  <si>
    <t>Responsable: Tercera línea de defensa</t>
  </si>
  <si>
    <t>Si</t>
  </si>
  <si>
    <t>Primer y segunda línea de defensa</t>
  </si>
  <si>
    <t xml:space="preserve">                                                                                            SEGUIMIENTO Y EVALUACIÓN POR PARTE DE LA TERCERA LÍNEA DE DEFENSA</t>
  </si>
  <si>
    <t>FORMULACIÓN DE RIESGOS Y EVALUACIÓN</t>
  </si>
  <si>
    <t>VALORACIÓN DE LOS CONTROLES</t>
  </si>
  <si>
    <t>PLAN DE TRATAMIENTO</t>
  </si>
  <si>
    <t>MONITOREO, SEGUIMIENTO Y EVALUACIÓN</t>
  </si>
  <si>
    <t>Nombre del Proceso</t>
  </si>
  <si>
    <t>Siglas</t>
  </si>
  <si>
    <t>Descripción Riesgo</t>
  </si>
  <si>
    <t>¿Cumple con la redacción del Riesgo de Corrupción?</t>
  </si>
  <si>
    <t>Fecha de Aprobacion</t>
  </si>
  <si>
    <t>Fecha de Monitoreo 1a Línea de Defensa</t>
  </si>
  <si>
    <t>Fecha de Monitoreo 2da Línea de Defensa</t>
  </si>
  <si>
    <t>Tipo Proceso</t>
  </si>
  <si>
    <t>Zona de Riesgo Inherente</t>
  </si>
  <si>
    <t>¿Presenta descripción de la valoración de controles?</t>
  </si>
  <si>
    <t>Descripción del Control</t>
  </si>
  <si>
    <t>Atributo del Control</t>
  </si>
  <si>
    <t>¿El diseño de los controles es efectivo?</t>
  </si>
  <si>
    <t xml:space="preserve">¿Los controles cuentan con responsables de su ejecución? </t>
  </si>
  <si>
    <t>¿La periodicidad de los controles es oportuna para mitigar el riesgo?</t>
  </si>
  <si>
    <t>Tratamiento</t>
  </si>
  <si>
    <t>Zona de Riesgo Residual Final</t>
  </si>
  <si>
    <t>¿Se cuenta con evidencias de la ejecución del control?</t>
  </si>
  <si>
    <t>¿Formuló Plan de Tratamiento (acciones)?</t>
  </si>
  <si>
    <t>Descripción del Plan de Tratamiento</t>
  </si>
  <si>
    <t>¿Cumple con la ejecución del Plan de Tratamiento de manera eficaz?</t>
  </si>
  <si>
    <t>¿Se cuenta con evidencias de la ejecución del Plan de Tratamiento?</t>
  </si>
  <si>
    <t>¿El proceso reportó Materialización del Riesgo?</t>
  </si>
  <si>
    <t xml:space="preserve">¿Se enunciaron acciones de mejora por materialización? </t>
  </si>
  <si>
    <t>¿Se activaron alertas tempranas para evitar la materialización?</t>
  </si>
  <si>
    <t>¿Se implementaron correctivos  por la materialización?</t>
  </si>
  <si>
    <t>¿Se reportaron indicadores?</t>
  </si>
  <si>
    <t>¿Cuántas alertas se convirtieron en denuncias por casos de corrupción?</t>
  </si>
  <si>
    <t>Observaciones y recomendaciones por parte de la Tercera Línea de Defensa - Oficina de Control Interno (OCI)</t>
  </si>
  <si>
    <t xml:space="preserve">Gestión de las Comunicaciones </t>
  </si>
  <si>
    <t>No</t>
  </si>
  <si>
    <t>Estratégico</t>
  </si>
  <si>
    <t>Extremo</t>
  </si>
  <si>
    <t>Preventivo</t>
  </si>
  <si>
    <t>Reducir (Mitigar)</t>
  </si>
  <si>
    <t>Generar un mapeo constante para anticiparnos a los riesgos de crisis de la comunicación.</t>
  </si>
  <si>
    <t>No aplica</t>
  </si>
  <si>
    <t>Detectivo</t>
  </si>
  <si>
    <t xml:space="preserve">Formulación y Adopción de Políticas, Planes y Programas  </t>
  </si>
  <si>
    <t>Misional</t>
  </si>
  <si>
    <t>Alto</t>
  </si>
  <si>
    <t xml:space="preserve">Semestralmente, El profesional designado del viceministerio, debe verificar la existencia del mapa de actores del proceso de formulación de política pública a 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t>
  </si>
  <si>
    <t>1. Documentar el control R3-Control 1, a través del formato de caracterización de actores del proceso de formulación de política pública.</t>
  </si>
  <si>
    <t>El profesional designado del viceministerio, debe verificar los documentos de plan de participación ciudadana remitido por el área técnica encargada de la formulación de la política pública.</t>
  </si>
  <si>
    <t>1.Documentar el formato de Plan de participación ciudadana del proceso de formulación de política pública.</t>
  </si>
  <si>
    <t>El profesional designado del viceministerio, cada vez que se requiera debe validar la pertinencia, oportunidad y validez de los procesos externos de formulación de política pública  que impacten a la entidad.</t>
  </si>
  <si>
    <t>1. Revisar matrices de validación de las líneas de acción de política pública.
2. Realizar mesas técnicas de validación de información.</t>
  </si>
  <si>
    <t xml:space="preserve">Altos Logros </t>
  </si>
  <si>
    <t>Moderado</t>
  </si>
  <si>
    <t xml:space="preserve">Inspección Vigilancia y Control </t>
  </si>
  <si>
    <t>Posibilidad de recibir o solicitar cualquier dadiva o beneficio a nombre propio o de terceros para favorecer a un organismo deportivo en el desarrollo de tramites, inspección, auditorias y/o procedimientos administrativos</t>
  </si>
  <si>
    <t>No diligenciado</t>
  </si>
  <si>
    <t>Cada mes,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t>
  </si>
  <si>
    <t>Socializar los responsables del manejo, control de cambios, actualización y permisos de acceso a las bases de datos y expedientes de la Dirección.</t>
  </si>
  <si>
    <t>Cada vez que ingresa la solicitud de un trámite, el profesional responsable verifica la correcta aplicación de los formatos de control de legalidad IVC-FR-003, IVC-FR-004 o IVC-FR-006 vigentes, los cuales deben ser diligenciados después de cada trámite. Al finalizar un proceso, ya sea de Negación, Renovación o Actualización del Reconocimiento Deportivo e inscripción de miembros, se revisa que los formatos correspondientes estén completos y correctamente diligenciados para garantizar un adecuado control de legalidad. En caso de detectar alguna desviación en el control, el coordinador del G.I.T. devuelve el trámite para solicitar su verificación y se modifican los formatos para mejorar la calidad y precisión de los datos. Como evidencia de la ejecución del control, se generará el reporte de los registros realizados en los formatos IVC-FR-003, IVC-FR-004 o IVC-FR-006, los correos electrónicos del coordinador que contengan observaciones (si aplica) y los registros actualizados.</t>
  </si>
  <si>
    <t xml:space="preserve">Revisar y actualziar el  IVC-MN-002 Manual "Orientaciones para realizar Inspección, Vigilancia y Control en el Ministerio del Deporte". </t>
  </si>
  <si>
    <t>Cada vez que se requiera, el profesional asignado se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t>
  </si>
  <si>
    <t xml:space="preserve"> Socializar a los profesionales de la Dirección de Inspección, Vigilancia y Control la normatividad y lineamientos vigentes, así como la documentacion asociada al procesoIVC, que se encuentra en ISDLUCION.</t>
  </si>
  <si>
    <t xml:space="preserve">Fomento al Desarrollo Humano y Social  </t>
  </si>
  <si>
    <t>Posibilidad de recibir cualquier dádiva o beneficio a nombre propio o de terceros para desembolsar recursos a convenios o contratos entre el ministerio y  entes ejecutores sin el cumplimiento de los requisitos legales.</t>
  </si>
  <si>
    <t xml:space="preserve">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
De la ejecución de los controles se generará la siguiente evidencia: Correos electronicos, Gesdoc.
Frecuencia: Cuatrimestral </t>
  </si>
  <si>
    <t xml:space="preserve">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
De la ejecución de los controles se generará la siguiente evidencia: Matriz consolidada de los convenios y/o contratos de la direccion, Actas de comite, Gesdoc
Frecuencia: Cuatrimestral </t>
  </si>
  <si>
    <t>Consolidar de manera semestral el estado de la ejecucion de los contratos y/o convenios.</t>
  </si>
  <si>
    <t xml:space="preserve">Apoyo a la Infraestructura Técnica y Científica </t>
  </si>
  <si>
    <t>Posibilidad de recibir o solicitar cualquier dádiva o beneficio a nombre propio o de terceros para realizar de manera deficiente, el ejercicio de la supervision que  para el correcto desembolso de recursos economicos</t>
  </si>
  <si>
    <t>Crear  el procedimiento que se debe surtir para el desembolso y demas temas financieros atribuibles al contrato convenio y compartirlo con los entes ejecutores</t>
  </si>
  <si>
    <t xml:space="preserve">Posibilidad de recibir o solicitar cualquier dádiva o beneficio a nombre propio o de terceros por la financiacion y cofinanciacion de proyectos que no cumplen con los requisitos establecidos en la minuta </t>
  </si>
  <si>
    <t>Semestralmente se designa un profesional del GIT Infraestuctura para verificar de manera aleatoria de los proyectos con concepto favorable con el fin de identificar si efectivamente cumplen con el lleno de requisitos establecidos en el formato de procedimiento ATC-PD-007 con el fin de identificar que se este cumpliendo con los requisitos de revision de proyectos y de procedimientos establecidos. De la ejecucion del control se emitira un informe semestral</t>
  </si>
  <si>
    <t xml:space="preserve"> Actualizar procedimiento de revision de proyetos acorde a la resolucion</t>
  </si>
  <si>
    <t xml:space="preserve">Servicio Integral al Ciudadano </t>
  </si>
  <si>
    <t>Apoyo</t>
  </si>
  <si>
    <t>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de gesdoc de atenciones por canal presencial,  telefónico y chat e Informe trimestral de PQRSD</t>
  </si>
  <si>
    <t>Documentar un formato de registro diario de las atenciones para los canales presencial, telefónico y chat</t>
  </si>
  <si>
    <t xml:space="preserve">Gestión de TIC'S </t>
  </si>
  <si>
    <t>Posibilidad de afectación económica o reputacional por acceder, facilitar el acceso o alterar los datos de los sistemas de información de la entidad con el fin de  beneficiarse a nombre propio o de terceros</t>
  </si>
  <si>
    <t xml:space="preserve">Gestión del Talento Humano </t>
  </si>
  <si>
    <t>Posibilidad afectación económica y reputacional por Recibir o solicitar dadivas o beneficio por direccionamiento de vinculación en favor propio o de un tercero debido a las posibles debilidades en la implementación de procesos y procedimientos internos</t>
  </si>
  <si>
    <t xml:space="preserve">Gestión Documental </t>
  </si>
  <si>
    <t>Posibilidad de afectación economica y reputacional al  recibir cualquier dádiva o beneficio a nombre propio o de terceros con el fin de  omitir información  o perdida de expedientes del archivo central.</t>
  </si>
  <si>
    <t>No diligenció la casilla</t>
  </si>
  <si>
    <t xml:space="preserve">Adquisición de Bienes y Servicios </t>
  </si>
  <si>
    <t>Posibilidad de Afectación Reputacional por recibir cualquier dádiva o beneficio a nombre propio o de terceros por el direccionamiento indebido de procesos de contratación</t>
  </si>
  <si>
    <t>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t>
  </si>
  <si>
    <t>Realizar la actualización de la base de contratación cada vez que se realice una nueva solicitud, es decir incluir aquellas que estan en trámite, para garantizar un seguimiento</t>
  </si>
  <si>
    <t>Cada vez que se requierael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Actas y/o grabaciones del Comité de Contratación</t>
  </si>
  <si>
    <t xml:space="preserve">Gestión Financiera </t>
  </si>
  <si>
    <t xml:space="preserve">1.  Elaborar el procedimiento de Gestión de Pagos, donde se evidencian las actividades del GIT Tesorería.  </t>
  </si>
  <si>
    <t>1. Actualizar el procedimiento GF-PD-019-Conciliaciones Bancarias, incluyendo las políticas de operación necesarias y la normatividad vigente.</t>
  </si>
  <si>
    <t xml:space="preserve">Gestión Jurídica </t>
  </si>
  <si>
    <t>Posibilidad de  recibir cualquier dádiva o beneficio para ejercer una deficiente defensa técnica judicial en el marco de las contestaciones de tutelas.</t>
  </si>
  <si>
    <t xml:space="preserve">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t>
  </si>
  <si>
    <t>Socializar al personal de la Oficina Asesora Jurídica el Procedimiento Contestación de acciones de Tutela, para su conocimiento e implementación.</t>
  </si>
  <si>
    <t>Realizar tres (3 )revisiones aleatorias de la aplicación el procedimiento de Acciones de Tutela con el personal de la Oficina Asesora Jurídica.</t>
  </si>
  <si>
    <t>Incluir en la base de datos de la Oficina Asesora Jurídica, el fundamento de derecho empleado para la contestación de tutelas .</t>
  </si>
  <si>
    <t xml:space="preserve"> Elaborar un (1) informe mediante el cual se detalle la importancia de la socialización del procedimiento de Contestación de Acciones de Tutela al personal de la Oficina Asesora Jurídica.</t>
  </si>
  <si>
    <t xml:space="preserve">Gestión de los Recursos Físicos </t>
  </si>
  <si>
    <t>Crear el procedimiento para el seguimiento y control de los inventarios.</t>
  </si>
  <si>
    <t xml:space="preserve">Evaluación Independiente y Mejora Continua </t>
  </si>
  <si>
    <t>Posibilidad de afectación económica y reputacional derivada de la acción u omisión consistente en recibir o solicitar dádivas o beneficios, haciendo uso del poder conferido, con el fin de manipular los resultados de informes de auditoría o seguimiento, desviando así la gestión de lo público para favorecer procesos, terceros, dependencias o con fines de beneficio personal</t>
  </si>
  <si>
    <t>Evaluación</t>
  </si>
  <si>
    <t xml:space="preserve">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
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De la ejecución del control se genera las siguiente evidencia: Correo(s) de revisión de los informes realizados por el equipo auditor o acta de revisión del informe. </t>
  </si>
  <si>
    <t>Desarrollar mesa de trabajo de socialización del Código de Ética del Auditor Interno</t>
  </si>
  <si>
    <t xml:space="preserve">Cada vez que se designe un trabajo, el Jefe de la Oficina de Control Interno o quien haga sus veces, revisará que no exista posible conflicto de interés por parte del equipo auditor mediante la verificación del diligenciamiento del formato EI-FR-018, previo al inicio del trabajo.
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
De la ejecución del  control se generará la siguiente evidencia: Formato EI-FR-018 Declaración de compromiso ético, conflicto de interés y confidencialidad del auditor interno firmada. Cuando aplique, GESDOC o correo electrónico con la respuesta a la manifestación realizada. </t>
  </si>
  <si>
    <t xml:space="preserve">Gestión Proceso Disciplinario </t>
  </si>
  <si>
    <t>El Técnico/Profesional asignado Verifica el número de folios de los expedientes físicos, respecto de los expedientes digitalizados. Mensualmente, se realiza cotejo de la información de los Expedientes disciplinarios gestionados en el periodo, contenida en la base de datos, el aplicativo GESDOC, los Expedientes digitalizados en estado natural y por pieza documental , con el fin de establecer que la información física coincida en folios y contenido con la información digitalizada. En caso de encontrar desviación en la ejecución del control, se envía al gestor documental la alerta para que subsane las inconsistencias.  La evidencia de la ejecución del control se materializa en el informe de calidad mensual remitido a la jefatura.</t>
  </si>
  <si>
    <t xml:space="preserve">El técnico o profesional designado, remite a la jefatura un informe mensual de calidad, producto del cotejo de la información de la base de datos con los expedientes físicos y digitalizados. </t>
  </si>
  <si>
    <t xml:space="preserve">La jefatura de la Oficina de Control Interno Disciplinario verifica si la decisión adoptada se encuentra fundada en pruebas legalmente producidas y aportadas al proceso, que demuestren la existencia o no  de la falta disciplinaria y la responsabilidad del investigado. 
Cada vez que los abogados sustanciadores, remiten a través del correo institucional,los proyectos de autos de sustanciación o interlocutorios, para la revisión y firma de la jefatura, quien revisa el contenido fáctico y jurídico de la decisión,  en caso de presentar desviaciones la Jefe de la Oficina de Control Interno Disciplinario ajusta a las previsiones del Código General Disciplinario y se procede a la firma por la jefatura de la OCID.                                                                                                                                
De la ejecución del control. Se aportan como evidencias:
• Captura de pantalla de la remisión de los proyectos elaborados por los abogados sustanciadores, a través del correo institucional.                                                              • Captura de Pantalla de la Base datos de datos de los expedientes disciplinarios gestonados por la jefatura, (no se envía la documentación integral, teniendo en cuenta la reserva legal de la información disciplinaria) </t>
  </si>
  <si>
    <t>2. Informar a los  funcionarios y contratistas de prestación de servicios, en reunión mensual o cuando se requiera,  el cumplimiento de la normatividad aplicable al conflicto de intereses, inhabilidades e incompatibilidades en ejercicio de sus funciones y obligaciones contractuales.</t>
  </si>
  <si>
    <t>x</t>
  </si>
  <si>
    <t xml:space="preserve">                                                                                                                       MATRIZ SEGUIMIENTO MAPA DE RIESGOS FISCALES</t>
  </si>
  <si>
    <t>¿Se adelantó seguimiento al Mapa de Riesgos Fiscales?</t>
  </si>
  <si>
    <t xml:space="preserve">                                                                                                    SEGUIMIENTO Y EVALUACIÓN POR PARTE DE LA TERCERA LÍNEA DE DEFENSA</t>
  </si>
  <si>
    <t>¿Cumple con la redacción del Riesgo Fiscal?</t>
  </si>
  <si>
    <t>¿Los controles son efectivos?</t>
  </si>
  <si>
    <t>Observaciones por parte de la Tercera Línea de Defensa - Oficina de Control Interno (OCI)</t>
  </si>
  <si>
    <t>Posibilidad de afectacion economica por no recuperar los recursos transferidos a los contratistas que no se pudieron legalizar durante el periodo de ejecucion de los contratos y convenios celebrados por el Ministerio del Deporte por no generar a tiempo la liquidacion que de lugar a reintegro de recursos o al inicio de cobro correspondiente.</t>
  </si>
  <si>
    <t>Aceptar</t>
  </si>
  <si>
    <t>Bajo</t>
  </si>
  <si>
    <t>Exigir a los contratistas (Federaciones deportivas nacionales) para que reintegren al tesoro nacional los recursos dejados de ejecutar en caso de identificar saldos a favor e incluir esta gestión en las actas de liquidación proyectadas.</t>
  </si>
  <si>
    <t>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al inicio de cobro a favor del Ministerio.</t>
  </si>
  <si>
    <t>Realizar seguimientos hasta el reintegro de la totalidad de los rendimientos financieros generados de los recursos no comprometidos ni ejecutados en los contratos, a favor del Ministerio del Deporte</t>
  </si>
  <si>
    <t>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t>
  </si>
  <si>
    <t>Revisar y actualizar la pertinencia de los procedimientos vigentes dispuestos por la entidad para la liquidación de procesos de contratación, ajustados a la necesidad de la Dirección de Recursos y Herramientas del Sistema Nacional del Deporte.</t>
  </si>
  <si>
    <t xml:space="preserve">De manera cuatrimestal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t>
  </si>
  <si>
    <t xml:space="preserve">Revisar y actualizar el procedimiento GH-PD-035 Lineamientos para el trámite de incapacidades y licencias de maternidad y paternidad.  </t>
  </si>
  <si>
    <t>Posibilidad de Efecto dañoso sobre recursos públicos por efectuar pagos a contratistas, proveedores y terceros por mayor o menor valor de lo pactado, debido a fallas en la verificación de los documentos causados y de la documentacion solicitada para pago.</t>
  </si>
  <si>
    <t>Diariamente, los coordinadores  y/o profesionales designados del proceso de Gestión Financiera, validan las solicitudes asociadas a pagos de contratistas, proveedores y terceros, entregados  por los diferentes procesos de la Entidad, mediante la revisión de los documentos soportes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
Formato Devolución de Documentos GF-FR-016 diligenciado  o devolución en SISEG según corresponda.</t>
  </si>
  <si>
    <t>Reducir (Transferir)</t>
  </si>
  <si>
    <t xml:space="preserve">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 </t>
  </si>
  <si>
    <t xml:space="preserve">El Profesional asignado en la OAJ verifica que la base de datos de procesos judiciales de la OAJ se encuentre actualizada y con la información completa de los procesos en curso, para ello; de manera semanal, realiza el registro de las actuaciones del equipo de defensa judicial. En caso de identificar desviaciones en la ejecución del control, solicita por correo electrónico institucional al abogado designado, la inclusión de la información faltante. De la ejecución del control se evidencia: Base de datos de procesos judiciales y correos electrónicos. </t>
  </si>
  <si>
    <t>Gestionar ante las áreas que resulten competentes, el trámite de pagos de sumas de dinero derivadas de sentencias, conciliaciones o laudos arbitrales, cuando resulte necesario, por parte del profesional asignado al interior de la Oficina Asesora Jurídica para dicho trámite</t>
  </si>
  <si>
    <t>Incompleta</t>
  </si>
  <si>
    <t>X</t>
  </si>
  <si>
    <t>Procesos</t>
  </si>
  <si>
    <t>TipoProceso</t>
  </si>
  <si>
    <t>DescripciónCtr</t>
  </si>
  <si>
    <t>Atributo</t>
  </si>
  <si>
    <t>ZonaRiesgo</t>
  </si>
  <si>
    <t>Reporte</t>
  </si>
  <si>
    <t xml:space="preserve">Direccionamiento Estratégico y Aprendizaje Organizacional </t>
  </si>
  <si>
    <t xml:space="preserve"> DE</t>
  </si>
  <si>
    <t>Primera línea de defensa</t>
  </si>
  <si>
    <t xml:space="preserve"> GC</t>
  </si>
  <si>
    <t>Evitar</t>
  </si>
  <si>
    <t>Segunda línea de defensa</t>
  </si>
  <si>
    <t xml:space="preserve"> FP</t>
  </si>
  <si>
    <t>No tiene controles</t>
  </si>
  <si>
    <t>No definido</t>
  </si>
  <si>
    <t>No tiene plan de tratamiento</t>
  </si>
  <si>
    <t>No formuló indicadores</t>
  </si>
  <si>
    <t xml:space="preserve"> AL</t>
  </si>
  <si>
    <t xml:space="preserve"> IVC</t>
  </si>
  <si>
    <t xml:space="preserve"> FD</t>
  </si>
  <si>
    <t xml:space="preserve"> ATC</t>
  </si>
  <si>
    <t xml:space="preserve"> SI</t>
  </si>
  <si>
    <t xml:space="preserve"> GT</t>
  </si>
  <si>
    <t xml:space="preserve"> GH</t>
  </si>
  <si>
    <t xml:space="preserve"> GD</t>
  </si>
  <si>
    <t xml:space="preserve"> BS</t>
  </si>
  <si>
    <t xml:space="preserve"> GF</t>
  </si>
  <si>
    <t xml:space="preserve"> GJ</t>
  </si>
  <si>
    <t xml:space="preserve"> RF</t>
  </si>
  <si>
    <t xml:space="preserve"> EI</t>
  </si>
  <si>
    <t xml:space="preserve"> PD</t>
  </si>
  <si>
    <t xml:space="preserve">Proceso Gestión Ambiental </t>
  </si>
  <si>
    <t xml:space="preserve"> GA</t>
  </si>
  <si>
    <t>Riesgos</t>
  </si>
  <si>
    <t>Controles</t>
  </si>
  <si>
    <t>Acciones</t>
  </si>
  <si>
    <t>Nubia -C</t>
  </si>
  <si>
    <t>Ma Paola -C</t>
  </si>
  <si>
    <t>Total Corrupción</t>
  </si>
  <si>
    <t>Nubia -F</t>
  </si>
  <si>
    <t>Ma Paola -F</t>
  </si>
  <si>
    <t>Total Fiscales</t>
  </si>
  <si>
    <t>Total revisiones</t>
  </si>
  <si>
    <t>Nubia</t>
  </si>
  <si>
    <t>Ma Paola</t>
  </si>
  <si>
    <t>Total C+F</t>
  </si>
  <si>
    <t>Dif</t>
  </si>
  <si>
    <t>Solicitud información</t>
  </si>
  <si>
    <t>Ma Pao</t>
  </si>
  <si>
    <t>Actualización SharePoint (hasta borrador)</t>
  </si>
  <si>
    <t>Actualización SISEG (hasta borrador)</t>
  </si>
  <si>
    <t>Borrador Informe</t>
  </si>
  <si>
    <t>Remisión aprobación jefe</t>
  </si>
  <si>
    <t>GESDOC Remisorio CICCI</t>
  </si>
  <si>
    <t>Nubis</t>
  </si>
  <si>
    <t>Publicación Web</t>
  </si>
  <si>
    <t>Actualización SISEG (Cierre)</t>
  </si>
  <si>
    <t>Actualización SharePoint (Inf. Final)</t>
  </si>
  <si>
    <t>Etiquetas de fila</t>
  </si>
  <si>
    <t>(en blanco)</t>
  </si>
  <si>
    <t>Total general</t>
  </si>
  <si>
    <t>Cuenta de Descripción Riesgo</t>
  </si>
  <si>
    <t>Cantidad procesos con riesgos de corrupción</t>
  </si>
  <si>
    <t>Total Riesgos</t>
  </si>
  <si>
    <t>Corrupción</t>
  </si>
  <si>
    <t>Fiscal</t>
  </si>
  <si>
    <t>RIESGO</t>
  </si>
  <si>
    <t>PROCESO</t>
  </si>
  <si>
    <t>Etiquetas de columna</t>
  </si>
  <si>
    <t>Suma de Corrupción</t>
  </si>
  <si>
    <t>Suma de Fiscal</t>
  </si>
  <si>
    <t>Total</t>
  </si>
  <si>
    <t>TIPO PROCESO</t>
  </si>
  <si>
    <t>TOTAL, RIESGOS</t>
  </si>
  <si>
    <t>TOTAL</t>
  </si>
  <si>
    <t>RIESGOS CORRUPCIÓN</t>
  </si>
  <si>
    <t>RIESGOS FISCALES</t>
  </si>
  <si>
    <t>Cuenta de Descripción del Control</t>
  </si>
  <si>
    <t>Cuenta de Descripción del Plan de Tratamiento</t>
  </si>
  <si>
    <t xml:space="preserve"> PROCESO</t>
  </si>
  <si>
    <t>TIPO RIESGO</t>
  </si>
  <si>
    <t>Corrupción 2</t>
  </si>
  <si>
    <t>Corrupción 1</t>
  </si>
  <si>
    <t>FISCALES</t>
  </si>
  <si>
    <t>CORRUPCIÓN</t>
  </si>
  <si>
    <t>No.</t>
  </si>
  <si>
    <t>CANTIDAD CONTROLES</t>
  </si>
  <si>
    <t>CANTIDAD ACCIONES (PT)</t>
  </si>
  <si>
    <t>Cuenta de ¿Se reportaron indicadores?</t>
  </si>
  <si>
    <t>¿REPORTA INDICADORES?</t>
  </si>
  <si>
    <t>%</t>
  </si>
  <si>
    <t>El Coordinador GIT Comunicaciones, controla a través del seguimiento semanal  a los integrantes del GIT Comunicaciones, estableciendo el punto análisis del cumplimiento de los lineamientos de crisis en los consejos de redacción, las cuales se sustentan en acta del consejo cuando se requieran En caso de identificar desviaciones en la ejecución del control se solicitará al responsable un informe del no cumplimiento.  Se generará un acta del consejo de redacción.</t>
  </si>
  <si>
    <t>El Coordinador GIT Comunicaciones, verifica la aprobación de las notas de prensa, el cumplimiento se hace mensualmente a través del reporte del indicador de notas de prensa publicadas. En caso de identificar desviaciones en la ejecución del control se devolverá al periodista la nota para su ajuste.  De la ejecución del control: mensualmente se entrega la verificación del cumplimiento de los conductos de aprobación de las notas de prensa, mediante el formato establecido.</t>
  </si>
  <si>
    <t xml:space="preserve">El 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 
Frecuencial: Anual </t>
  </si>
  <si>
    <t>Actualizar el formato GC-FR-008 NOTAS DE PRENSA para hacer seguimiento mensual del flujo de aprobación y la medición de las devoluciones de las notas de prensa</t>
  </si>
  <si>
    <t xml:space="preserve">Socializar mediante acciones pedagógicas los lineamientos de comunicación emanados de la Secretaría de Prensa y de la normativa del Gobierno Nacional. </t>
  </si>
  <si>
    <t>Posibilidad de recibir o solicitar cualquiér dadiva o beneficio a nombre propio o de terceros beneficiando a atletas o paraatletas de los programas:   Atleta excelencia, glorias del deporte y escuela de talentos y/o beneficiar a federaciones deportivas nacionales que no cumplan con requisitos legales o normativos.</t>
  </si>
  <si>
    <t>Los profesionales de los GIT Deporte de Rendimiento Olimpico, Deporte de Rendimiento Paralímpico,  Talento y Reserva Deportiva y Juegos y Eventos Derportivos designados para implementar el apoyo a los organismos del Sistema Nacional del Deporte, verifican el cumplimiento de los requisitos de acceso y permanencia a través del documento solicitud de elaboración del contrato de prestación de servicios y constancia de idoneidad (BS-FR-059) 
 En caso de identificar desviaciones en la ejecución del control, enviar un oficio indicando la situación evidenciada de falta de requisitos que permita subasanar la información requerida de acuerdo con los requisitos establecidos. 
De la ejecución de los controles se generará la siguiente evidencia: 
Apoyo a Federaciones deportivas nacionales (deporte olimpico)
1. Verificar en cumplimiento de la Hoja de Ruta para la contratación Formato del proceso de Bienes y Servicios 
2. Registro del formato (BS-FR-059)</t>
  </si>
  <si>
    <t xml:space="preserve">El profesional del (GIT Desarrollo Psicosocial) designado para implementar el programa Atleta Excelencia, verifica de manera cuatrimestral el cumplimiento de los requisitos de acceso, permanencia y exclusión para el programa Atleta Excelencia, A traves de la Comisión Evaluadora  en la cual se validan que los deportistas  cumplan con los requisitos establecidos para acceder, permanecer o ser excluidos del Programa Atleta Excelencia, en caso de presentarse desviación del control  se programan comisiones extraordinarias. 
De la ejecución de los controles se generará la siguiente evidencia: 
- Actas de la Comisión Evaluadora para el Programa Atleta Excelencia
-  Resoluciones expedidas frente al reconocimiento del programa Atleta Excelencia. </t>
  </si>
  <si>
    <t>El profesional designado para apoyar el Grupo de Liquidaciones a cargo de los supervisores de contratos suscritos con recursos de la Dirección de Posicionamiento y Liderazgo Deportivo, de manera cuatrimestral verifica el cumplimiento de obligaciones, plazos, soportes y requisitos durante la etapa pre y contractual para apoyar al supervisor en la liquidación a través de la solicitud de los informes de soporte de la ejecución de las obligaciones contractuales, ejecución financiera y cumplimiento de requisitos normativos. En caso de identificar desviaciones y variaciones en el proceso, emite las alertas indicando la situación evidenciada para subsanar, de ser posible, la información requerida.
De la ejecución de los controles se generará la siguiente evidencia:
Apoyo a la liquidación
1. Base de datos Excel con términos para la liquidación
3. Informe periódico sobre estado de liquidaciones al corte.</t>
  </si>
  <si>
    <t xml:space="preserve">Realizar de manera trimestral el reporte y control de las gestiones realizadas en cada uno de los programas a cargo del proceso de Altos Logros </t>
  </si>
  <si>
    <t>Generar de manera mensual correos a los operadores presentandoles el estado de la ejecucion presupuestal de los contratos y/o convenios, que presenten un menor avance de lo programado.</t>
  </si>
  <si>
    <t xml:space="preserve">Cada vez que se requiera, el y/o los supervisores de los GIT de la Dirección de Fomento y Desarrollo (Actividad Fìsica, Recreaciòn, Deporte Escolar, Deporte Social Comunitario), deben revisar y verificar el cumplimiento total de todas las obligaciones contractuales validar los soportes allegados para las liquidaciones. En caso de identificar desviaciones en la ejecución del control, notificar al ente que ejecuto el convenio y/o contrato las inconsistencias encontradas. De la ejecución de los controles se generará la siguiente evidencia:
1. Base de datos Excel con términos para la liquidación
2. Acta de reuniones mensuales del equipo de Liquidaciones con seguimiento al proceso.
3. Informe periódico sobre estado de liquidaciones al corte. 
4. Correos electrónicos cuando aplique
Frecuencia: Cuattrimestral </t>
  </si>
  <si>
    <t>Posibilidad de que servidores públicos o contratistas adscritos al Centro de Alto Rendimiento reciban prevendas o dádivas, en beneficio propio o de terceros, a cambio del préstamo irregular de escenarios deportivos, contrariando los procedimientos establecidos</t>
  </si>
  <si>
    <t>Cada vez que se requiera, el profesional designado debe verificar el cumplimiento de los requisitos para el préstamo y uso de los escenarios del Centro de Alto Rendimiento a través del oficio de respuesta de aprobación radicado en el sistema de gestión documental-GESDOC, emitido por el Director de Recursos y Herramientas del SND o la Coordinación del GIT CAR. En caso de identificar desviaciones en la ejecución del control, enviar un oficio indicando la situación evidenciada de falta de requisitos que permita subasanar la información requerida y abstenerse de beneficiar  a quien no cumpla con los requisitos establecidos.</t>
  </si>
  <si>
    <t>Mensualmente, el profesional de apoyo financiero asginado al  GIT de infraestructura -Profesional financiero de la Direccion de recursos y Herramientas del SND, debe verificar que los desembosos en el periodo se realicen conforme a los requisitos establecidos en la minuta del convenio y/o contrato para ello, valida los soportes aportados por  los entes territoriales en el marco de los contratos y/o convenios suscritos, para el desembolso, a través del documento de trabajo denominado Matriz de seguimiento y control. En caso de identificar desviaciones de la ejecución del control, mediante  comunicación (Gesdoc) o correo electrónico, se notifican observaciones encontradas según sea el caso al supervisor para que lo comunique a: Entes territoriales en el marco de convenios y contratos interadministrativos, a interventorías o a convenios solidarios, y asi se subsane y se remitan los soportes y/o documentos que se deben anexar o modificar para la continuidad del trámite de desembolso. De la ejecucion de los controles se generara la siguiente evidencia: Muestra aleatoria (10 desesmbolsos) efectuados mediante el documento check list.</t>
  </si>
  <si>
    <t xml:space="preserve">Mensualmente, el supervisor del GIT de infraestructura de la Dirección de recursos y Herramientas del SND, debe revisar los tramites de desembolso gestionados por el profesional financiero verificando que cumpla con los requisitos establecidos en la minuta del convenio y/o contrato,  en concordancia con el BS-MN-003 Manual de Supervisión e Interventoría y el BS-MN-002 Manual de contratación,  a través del formato GF-FR-021 Certificación de Supervisión para pago.
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t>
  </si>
  <si>
    <t>Crear el formato de Check list  para los desembolsos</t>
  </si>
  <si>
    <t>Implementar mecanismo de seguimiento por medio de informe periodico.</t>
  </si>
  <si>
    <t xml:space="preserve">Mensualmente, el supervisor o profesional designado como apoyo a la supervisión, verifica del total de convenios y/o contratos suscritos en la Dirección cuales terminaron su ejecución para iniciar con el proceso de liquidación en concordancia con lo establecido en el Manual de Contratación y procedimiento vigente. Mediante la revisión de los términos y condiciones del contrato y pago final, procede a la consolidación de la información requerida para la liquidación y da traslado al profesional   de apoyo en la liquidación de la Dirección, quien una vez revisa la documentación. En caso de presentar desviaciones del control, se solicitará la información faltante, como evidencia de la ejecución del control: 
Matris de seguimiento y control de liquidaciones </t>
  </si>
  <si>
    <t>Profesional de apoyo a la liquidación,  mensualmenteprioriza los procesos de liquidación en curso de contratos y convenios de infraestructura recreativa y deportiva, que perdieron competencia o están próximos a vencer los términos de ley para liquidar. Revisa la base de datos de los procesos en liquidación y establece un orden de priorización, teniendo en cuenta la complejidad de los procesos, avances y aquellos que ya hayan perdido competencia para liquidar o estén próximos a perder competencia, En caso de presentar desviaciones del control, se solicitará se actualice la base de datos, reorganizando por orden de prioridad los procesos en liquidación. De la ejecución del contrato, se aportan las siguientes evidencias: Base de datos de los procesos en liquidación, en la que se incluye el estado de los mismo y orden de priorización</t>
  </si>
  <si>
    <t xml:space="preserve">De manera cuatrimestral, el profesional designado del Equipo de Liquidaciones de la Dirección de Recursos y Herramientas genera alertas sobre los procesos que están próximos a perder competencia, mediante la remisión de comunicación a través de la plataforma GESDOC, dirigidas a los supervisores de la Dirección Técnica, con el fin de que adelanten las gestiones correspondientes dentro de los términos legales establecidos. En caso de presentar desviación en la ejecución del control, se remitiran correos electronicos a los directores. De la ejecución del control se generan las siguientes evidenicas: Radicados de gesdoc, correo electronico (si aplica), anexos.  </t>
  </si>
  <si>
    <t xml:space="preserve">Realizar seguimientos hasta el reintegro de la totalidad de los rendimientos financieros generados de los recursos no comprometidos ni ejecutados en los contratos, a favor del Ministerio del Deporte. </t>
  </si>
  <si>
    <t>Cuatrimestralmente, el Coordinador del GIT TIC's debe verificar que los niveles de acceso  concedidos  a los usuarios correspondan a los solicitados a través de los canales de atención, debe notificar al grupo de Soporte de GIT TIC´S  para que revoque los permisos no solicitados. De la ejecución de los controles se generará la siguiente evidencia: reporte de usuarios y permisos por aplicación. debe notificar al grupo de Soporte de GIT TIC´S  para que revoque los permisos no solicitados. De la ejecución de los controles se generará la siguiente evidencia: reporte de usuarios y permisos por aplicación.</t>
  </si>
  <si>
    <t>Cuatrimestralmente, el Coordinador del GIT TIC's debe gestionar que las carpetas compartidas (SharePoint) de Mindeporte, a las cuales todos los usuarios tengan permiso de lectura o escritura, se encuentren configuradas para que accedan a ellas solo los usuarios autorizados. En caso de identificar desviaciones en la ejecución del control, debe notificar a todos los Respónsables del Ministerio del Deporte, para que se eliminen los usuarios ya no vigentes o no autorizados. De la ejecución del control se generará la siguiente evidencia: Correos de reporte de verificación de usuarios vigentes y autorizados en carpetas compartidas y correos de las diferentes dependencias responsables de su acceso notificando los permisos y usuarios autorizados a ingresar a las carpetas compartidas.</t>
  </si>
  <si>
    <t xml:space="preserve">Actualizar y solicitar la publicación  de los documentos del proceso en el Sistema de Gestión de Calidad </t>
  </si>
  <si>
    <t>Monitorear y generar acciones de bloqueo a accesos indebidos detectados en las plataformas de ciberseguridad contratadas por la entidad</t>
  </si>
  <si>
    <t xml:space="preserve">Socializar la politica de seguridad de informacion mediante piezas de comunicación en las que se incluyan tips de seguridad de la información. </t>
  </si>
  <si>
    <t xml:space="preserve">Profesional designado, verifica los requisitos de los candidatos que se postulan para proveer las vacantes; se validan lo establecido en el manual de funciones en coherencia con el procedimiento GH-PD-026 Procedimiento de Vinculación de Servidores Públicos, para acceder a la vacantes dejando como registro el diligenciamiento del formato GH-FR-061 Documentos Requisitos de Posesión.
En caso de desviación del control, el coordinador del GIT: Talento Humano emitirá memorando de verificación de requisitos y de vinculación del candidato a cubrir la vacante. De la ejecución del control, se generará las siguientes evidencias:
1.  Registro en el formato GH-FR-061 Documentos Requisitos de Posesión 
2. correo de verificación en caso de no cumplir con requisitos (cuando aplique)
3. Memorando de verificación (cuando aplique)
Reporte cuatrimestral </t>
  </si>
  <si>
    <t xml:space="preserve">Gestionar mediante mesas de trabajo, la revisión del manual de funciones, para su actualización. </t>
  </si>
  <si>
    <t xml:space="preserve">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fallas y/o demoras en la legalización de las incapacidades y/o licencias por parte de los funcionarios. </t>
  </si>
  <si>
    <t xml:space="preserve">El Profesional designado del proceso de Gestión de Talento Humano, valida con el GIT Gestión Contable la información de incapacidades o licencia causadas en el periodo para su reconocimiento,  A través de mesas de trabajo Bimensual con el GIT Gestión Contable,   con el fin de validar que la información de las incapacidades corresponda y se deja registro en el formato GF-FR-051 Certificación de Incapacidades y Talento Humano. En caso de identificar desviaciones en la ejecución del control, Talento Humano envíara las correcciones al GIT Gestión Contable.  
De la ejecución de los controles se generará la siguiente evidencia:  actas de reunión, registro GF-FR-051 Certificación de Incapacidades, correos electrónicos (Cuando Aplique).  </t>
  </si>
  <si>
    <t xml:space="preserve">El Profesional designado del proceso de Gestión de Talento Humano, realiza seguimiento al  trámite de cobro de la incapacidad, Teniendo en cuenta lo establecido dentro el procedimiento GH-PD-035 Lineamientos para el Trámite de incapacidades y licencias de Maternidad y Paternidad, así como el uso de formatos especificos.   En caso de identificar desviaciones en la ejecución del control, se enviara correo de reporte de seguimiento al Coordinador de GIT Talento Humano para su conocimiento.  
De la ejecución de los controles se generará la siguiente evidencia:  
CONTROL Y SEGUIMIENTO DE INCAPACIDADES GH-FR-069
CONTROL DE INCAPACIDADES DE NÓMINA GH-FR-068 
Nota: El reporte de los seguimientos al trámite de cobro de incapacidades se realizara de forma cuatrimestral de acuerdo al reporte cuatrimestral de Mapas de Riesgos. </t>
  </si>
  <si>
    <t>El profesional en Gestión Documental Socializa  los lineamientos de la Gestión Documental frente al manejo del archivo y la información,  Política e instrumentos archivisticos que genere la entidad, a través de la implementación del cronograma de capacitaciones de Gestión documental.;en caso de identificar desviaciones en la ejecución del control, enviar correo electronico a los enlaces designacinados por dependencia para dar a conocer el cronograma de capacitación.De la ejecución de los controles se generarán las siguientes evidencias: memorando que incluye cronograma , Piezas comunicativas socializadas en la intranet y lista de asistencia   y/o actas de reunión de capacitaciones.                                                                                                                            Nota: El reporte se realizara cuatrimestralmente en coherencia con el monitoreo.</t>
  </si>
  <si>
    <t>El profesional en Gestión Documental, verifica y ajusta  los inventarios del archivo central, a través de la revisión del inventario inicial  contra los datos de los  expedientes físicos, sus unidades de almacenamiento y conservación para su ubicación topográfica (espacio físico).  En caso de desviación, puntear las unidades de almacenamiento y conservación. De la ejecución del control se generan las siguinetes evidencias; inventarios actualizados registro GD_FR-029 formato  de inventario documental FUID, correo informando el estado de los expedientes al coordinador del área (cuando aplique)
Nota: El reporte se realizara cuatrimestralmente en coherencia con el monitoreo.</t>
  </si>
  <si>
    <t xml:space="preserve">Reforzar capacitaciones de gestión documental adicionales por demanda. </t>
  </si>
  <si>
    <t>Posibilidad de Afectación Económica y Reputacional por posibles comportamientos no éticos por parte de servidores públicos, tales como fraude interno, corrupción o soborno, durante la ejecución de actividades asociadas a los movimientos bancarios y/o al cálculo en la liquidación de los pagos, lo que podría dar lugar a la aprobación y ejecución de desembolsos que no cumplen con los lineamientos del proceso de Gestión Financiera ni con la legislación vigente.</t>
  </si>
  <si>
    <t>Mensualmente, el Coordinador (a) del GIT Tesorería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GF-FR–010 Conciliación Bancaria firmado o correo electrónico de devolución para ajuste.</t>
  </si>
  <si>
    <t>Diariamente, el Coordinador (a) del  GIT Tesorería y/o profesionales designados, debe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para los casos de expedición o modificación de CDP  vía SISEG o formato según corresponda y Registros Presupuestales con la documentación soporte adjunta y para las Ordenes de Pago la verificación visual de la información.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o devolución en SISEG según corresponda</t>
  </si>
  <si>
    <t>1. Actualizar el procedimiento GF-PD-019-Conciliaciones Bancarias, incluyendo las políticas de operación necesarias y la normatividad vigente</t>
  </si>
  <si>
    <t>Posibilidad  de afectación reputacional para  recibir o solicitar cualquier dádiva o beneficio a nombre propio o de terceros en  la asignacion y traslado de los  bienes de propiedad del Ministerio del Deporte.</t>
  </si>
  <si>
    <t xml:space="preserve">Posibilidad de efecto dañoso sobre bienes públicos, por limitada asignación presupuestal para el mantenimiento de bienes inmuebles, falta de mantenimiento preventivo y correctivo en la infraestructura física de los bienes inmuebles (sede administrativa- Centro de Alto Rendiemiento-CAR), evidenciandose fallas en la implementación del Plan de Mantenimiento Anual, gastos no programados para mitigar daños mayores </t>
  </si>
  <si>
    <t>Mensualmente el Profesional especializado con funciones de almacenista y/o asignado, registra en el  software de inventarios SOAWEB  la información correspondiente a entradas, salidas y traslados de elementos de los funcionarios. De acuerdo con las necesidades, se ingresan las novedades en el  software de inventarios SOAWEB. En caso de desviación se realizara la verificación de los registros  en los formatos RF-FR-029 y GT -FR-002 para proceder con la actualización en el sistema.  De la ejecución del control se generará la siguiente evidencia:  Registro de la asignación de equipos y elementos. Registro consolidado de elementos en servicio a cargo del funcionario.           
Registro de los formatos  RF-FR-029 y GT-FR-002 (cuando aplique)</t>
  </si>
  <si>
    <t>Cuatrimestralmente el Profesional especializado con funciones de almacenista y/o asignado, requiere a los Gestores de inventarios la actualización de los inventarios a cargo al area funcional, a traves de correo electronico se solicita a los gestores de inventarios de cada area funcional,  reportar el estado o novedad de los elementos en servcio en el formato RF-FR-029.  En caso de desviación se reelizará la reiteración mediante de memorando.  De la ejecución del control se generará la siguiente evidencia: 
Correos electronicos enviados a los gestores de inventario.
Correo electronico de respuesta que incluye el registro del formato RF-FR-029.
Memorando reiterativo (Cuando aplique)</t>
  </si>
  <si>
    <t>Generar lineamientos para salidas e ingresos de bienes a las diferentes areas funcionales y elementos externos</t>
  </si>
  <si>
    <t>El contratista y/o funcionario designado realiza, de manera semestral, la verificación del estado de la infraestructura física de los bienes inmuebles institucionales, específicamente de la sede administrativa y el Centro de Alto Rendimiento (CAR), mediante el seguimiento al cumplimiento del Plan de Mantenimiento Anual (PMA).
En caso de identificarse desviaciones respecto a lo planificado, deberá realizar reporte dirigido al/la Coordinador(a) del GIT: Gestión Administrativa, en el cual se detallen los gastos no programados ocasionados, así como el estado de los mantenimientos correctivos realizados, con el fin de facilitar la toma de decisiones oportunas. De la ejecución del control, se genera las siguientes evidencias: 
1. Plan de matenimiento Anual
2. Evidencias ejecutadas en el periodo ( visitas en sitio, registro fotografico y demas evidencias que apliquen)
3. Reporte al/la Coordinador(a) del GIT: Gestión Administrativa  y actaulización del plan (cuando aplique)</t>
  </si>
  <si>
    <t>Mensualmente, el Profesional y/o Contratista del GIT asignado verifica el cumplimiento de las actividades programadas en el Plan Anual de mantenimiento de bienes muebles e inmuebles del Ministerio del Deporte, de acuerdo las actividades de mantenimiento establecidas en el plan se realizan verificaciones de la ejecuciòn.  En caso de desviaciòn, se revisa la actividad con el  coordinador (a) del GIT: Administrativa para la toma de desiciones y se procede a la actualización del plan. De la ejecución de los controles se genera las siguientes evidencia:
1. Plan de matenimiento 
2. Evidencias ejecutadas en el periodo ( visitas en sitio, registro fotografico y demas evidencias que apliquen)
3. Actas de reunión y actualización del plan (cuando aplique)</t>
  </si>
  <si>
    <t xml:space="preserve">Socializar el Plan de Mantenimiento de bienes muebles e inmuebles </t>
  </si>
  <si>
    <t xml:space="preserve">Presentar anualmente reporte del estado de la infraestructura fisca  (sede administrativa- Centro de Alto Rendiemiento-CAR), ante el Comité Institucional de Gestión y  Desempeño, para la toma dedecisiones de la Alta Dirección- CIGD. </t>
  </si>
  <si>
    <t>Posibilidad de recibir o solicitar cualquier dádiva o beneficio a nombre propio o de terceros para emitir una decisión que favorezca o perjudique al sujeto disciplinable por sustracción, ocultamiento o pérdida de información de los procesos disciplinarios activos</t>
  </si>
  <si>
    <t>CANTIDAD RIESGOS</t>
  </si>
  <si>
    <t>Seguimiento: Tercer Cuatrimestre 2025</t>
  </si>
  <si>
    <t>Fecha de publicación: 16 de enero de 2026</t>
  </si>
  <si>
    <t>Gestión</t>
  </si>
  <si>
    <t>Seguridad Info</t>
  </si>
  <si>
    <t>Dependencia</t>
  </si>
  <si>
    <t>No aplica para este informe</t>
  </si>
  <si>
    <t>Posibilidad de que servidores públicos o contratistas reciban dádivas, beneficios o incentivos indebidos, en nombre propio o de terceros, con el fin de divulgar información sensible sin contar con la verificación y aprobación correspondiente</t>
  </si>
  <si>
    <t>Posibilidad de favorecer un grupo de interés sobre otro en los procesos de formulación de políticas públicas</t>
  </si>
  <si>
    <t xml:space="preserve">La redacción del riesgo no considera los cuatro (4) elementos para los riesgos de corrupción, no se refiere a daño económico o reputacional, ni la desviación específica de la gestión de lo público de manera que recomienda revisar y ajustar la redacción del riesgo. Es necesario ajustar la redacción en relación al beneficio privado y el tipo de afectación, del cual deriva este riesgo. 
Verificar medición del riesgo, ya que pese a ser de corrupción se tipifica en zona "alto"
Control 2 - No tiene periodicidad definida
No se cuenta con evidencias de la ejecución del plan de tratamiento ni sus controles, se evidencia que no se diligenció el seguimiento de la primera línea de defensa  pese a que se observa que la segunda línea realizó las respectivas solicitudes y seguimiento. 
Dado que en diferentes informes se reiteró la importancia de formular y cumplir con el plan de tratamiento del mapa de riesgos formulado, se encuentra que no hubo un tratamiento efectivo a los riesgos asociados al proceso de formulación y adopción de políticas públicas. </t>
  </si>
  <si>
    <t xml:space="preserve">El profesional designado para implementar el programa de apoyo a deportistas del GIT de Centro de Ciencias del Deporte, verifica que el atleta que se atiende en el Centro de Ciencias del Deporte haga parte de los listados de atletas vigentes en los programas de Altos Logros Con base en los listados de atletas y paraatletas  aprobados por las federaciónes deportivas nacionales de cada disciplina deportiva, el personal del Centro de Ciencias del Deporte presta la atención y servicios  a los atletas y paraatletas beneficiarios del programa Atleta Excelencia, en caso de desviación se reportará al coordinador del GIT para hacer el respectivo seguimiento. 
De la ejecución del control se generará la siguiente evidencia:
1. Listado de deportistas selección Colombia aprobado por la federaciónes y/o benefeciarios del programa Atleta Excelencia. 
2. Reporte de Atenciones </t>
  </si>
  <si>
    <r>
      <t xml:space="preserve">Es necesario ajustar la redacción en relación al tipo de afectación (económica o reputacional), del cual deriva este riesgo. Verificar medición del riesgo, ya que pese a ser de corrupción se tipifica </t>
    </r>
    <r>
      <rPr>
        <b/>
        <sz val="10"/>
        <color theme="1"/>
        <rFont val="Arial"/>
        <family val="2"/>
      </rPr>
      <t>moderado</t>
    </r>
    <r>
      <rPr>
        <sz val="10"/>
        <color theme="1"/>
        <rFont val="Arial"/>
        <family val="2"/>
      </rPr>
      <t xml:space="preserve">.
Verificar la frecuencia con la que se realiza la actividad y su valoración ya que inicia en zona de riesgo inherente "Moderada" siendo muy baja en relación a un riesgo de corrupción; esto se puede deber a que no fueron resueltas las 19 preguntas requeridas para la clasificación del impacto del riesgo de corrupción (Hoja &lt;&lt;Tabla Impacto&gt;&gt; del formato DE- FR -002) y la Zona de Riesgo Residual Final no varia después de aplicar los controles, se mantiene en moderada, por lo que se requiere verificar la valoración del riesgo y de los controles. 
Se evidenció que los controles 1, 2 y 3 se ejecutaron conforme a su descripción y dieron cumplimiento para la vigencia, al ser de implementación permanente. 
Respecto al Plan de Tratamiento no se aportaron evidencias que permitan verificar su cumplimiento. </t>
    </r>
  </si>
  <si>
    <r>
      <t xml:space="preserve">La redacción del riesgo no cumple con la metodología así como tampoco la estrategia de tratamiento, ya que no se puede </t>
    </r>
    <r>
      <rPr>
        <b/>
        <sz val="10"/>
        <color theme="1"/>
        <rFont val="Arial"/>
        <family val="2"/>
      </rPr>
      <t>aceptar</t>
    </r>
    <r>
      <rPr>
        <sz val="10"/>
        <color theme="1"/>
        <rFont val="Arial"/>
        <family val="2"/>
      </rPr>
      <t>, se debe evitar o reducir. Además se debe verificar la medición de las zonas de riesgo. Adicionalmente se debe revisar la valoración de las zonas de riesgo ya que por tratarse de un riesgo fiscal su impacto está en las zonas más altas/extremas. 
Se recomienda verificar la fuente de la información, tal como bases de datos de contratos, fechas de finalización, límites de liquidación, entre otras, que permitan seguimiento a los controles, acciones e indicadores planteados.
Se recomienda para la vigencia 2026 revisar las variables de probabilidad e impacto, considerando que el riesgo aplica también a contratos de vigencias anteriores dentro de plazo de liquidación.
R4-Ctrl1: no se deja claridad sobre el destinario de la alerta descrita en la actividad ni quien la genera. Tampoco como será la conservación de las alertas, las subsanaciones ni las evidencias de la ejecución del control. 
R4-Acc1: no se detalla cómo se realizará la exigencia de reintegro, la evidencia no es consistente con la acción. No se cuenta con evidencias de su ejecución. 
No se acogieron recomendaciones de redacción de riesgo controles y plan de tratamiento remitidas en el primer y segundo seguimiento de la tercera línea. No se reportó monitoreo del riesgo, unicamente de la acción sin embargo la misma no cuenta con evidencias.</t>
    </r>
  </si>
  <si>
    <t>No fueron atendidas las recomendaciones realizadas en el primer y segundo monitoreo en cuanto a: 
La redacción del riesgo no considera los cuatro (4) elementos para los riesgos de corrupción, no se refiere a daño económico o reputacional, ni la desviación específica de la gestión de lo público de manera que recomienda revisar y ajustar la redacción del riesgo. 
Verificar la frecuencia con la que se realiza la actividad y su valoración ya que inicia en zona de riesgo inherente "Moderada" siendo muy baja en relación a un riesgo de corrupción; esto se puede deber a que no fueron resueltas las 19 preguntas requeridas para la clasificación del impacto del riesgo de corrupción (Hoja &lt;&lt;Tabla Impacto&gt;&gt; del formato DE- FR -002) 
En el monitoreo se evidenció que los controles del riesgo fueron ejecutados conforme a lo establecido, contando con soportes en SharePoint, los formatos definidos y los correos que demuestran la revisión de actos administrativos. En cuanto al plan de tratamiento, se verificó la ejecución de las actividades previstas, incluyendo los estudios previos, la actualización documental del proceso y las reuniones de socialización.</t>
  </si>
  <si>
    <t xml:space="preserve">No se acogieron las recomendaciones del primer y segundo monitoreo: no se evidencian cambios en la redacción del riesgo, la cual  no considera los cuatro (4) elementos para los riesgos de corrupción, no se refiere a daño económico o reputacional, ni la desviación específica de la gestión de lo público de manera que recomienda revisar y ajustar la redacción del riesgo. 
No se cuenta con evidencias de la ejecución de los controles ni del plan de tratamiento, con lo que no se adoptaron acciones correctivas asegurando el cumplimiento dentro de la vigencia 2025, tal como fue recomendado por la tercera línea de defensa en el segundo monitoreo.
No presenta medición de indicadores. 
Se evidencia seguimiento por parte de la segunda línea de defensa así como solicitud de gestiones por parte de la primera línea. </t>
  </si>
  <si>
    <r>
      <t xml:space="preserve">El mapa de riesgos cierra sin fecha de aprobación. 
La redacción del riesgo no considera los cuatro (4) elementos para los riesgos de corrupción, no se refiere a daño económico o reputacional, ni la desviación específica de la gestión de lo público de manera que recomienda revisar y ajustar la redacción del riesgo, tal como se recomendó en el primer monitoreo de la tercera línea.  
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
Esto había sido señalado en el primer y segundo seguimiento por parte de la tercera línea y no fueron subsanadas las recomendaciones efectuadas.
Se recomienda verificar la pertinencia de documentar la evidencia denominada </t>
    </r>
    <r>
      <rPr>
        <i/>
        <sz val="10"/>
        <color theme="1"/>
        <rFont val="Arial"/>
        <family val="2"/>
      </rPr>
      <t>matriz de seguimiento control, verificación, y cumplimiento de obligaciones apta tramite de pagos y desembolsos</t>
    </r>
    <r>
      <rPr>
        <sz val="10"/>
        <color theme="1"/>
        <rFont val="Arial"/>
        <family val="2"/>
      </rPr>
      <t xml:space="preserve"> para fortalecer la formalización de un procedimiento, así como sus actividades del ciclo de vida de los proyectos de infraestructura y permitir su vinculación con la demás documentación (Formatos, instructivos y guías del proceso).
En el monitoreo del riesgo de corrupción correspondiente al tercer cuatrimestre de 2025, se verificó la ejecución del control R1‑Cont‑1; sin embargo, su descripción no detalla el número de desembolsos efectuados, aunque los soportes permiten identificar diecinueve desembolsos asociados a convenios interadministrativos. Pese a revisarse la matriz de seguimiento, no fue posible concluir si hubo devoluciones o si la totalidad de los desembolsos obtuvo aprobación del supervisor. No se evidencian soportes que permitan verificar la ejecución de las acciones del plan de tratamiento, y algunos documentos cargados en SharePoint no corresponden con lo descrito. Se recomienda priorizar la formalización del formato de lista de chequeo en el Sistema de Gestión, con el fin de asegurar registros consistentes en la validación de requisitos para desembolsos.</t>
    </r>
  </si>
  <si>
    <t>La redacción del riesgo no considera los cuatro (4) elementos para los riesgos de corrupción, no se refiere a daño económico o reputacional, ni la desviación específica de la gestión de lo público de manera que recomienda revisar y ajustar la redacción del riesgo. 
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
Esto había sido señalado en el primer y segundo seguimiento por parte de la tercera línea.
se identificó que el proceso adelanta acciones de verificación para otorgar concepto de favorabilidad a proyectos de infraestructura deportiva; sin embargo, los soportes aportados no permiten determinar qué proyectos fueron incluidos en el muestreo aleatorio ni se encontró evidencia con dicha denominación. Tampoco se evidenciaron avances en la actualización del procedimiento de revisión de proyectos, pese a que la versión vigente corresponde a febrero de 2024 y no incorpora los ajustes derivados de la resolución que reglamenta esta actividad, concluyéndose que la actualización no fue iniciada durante la vigencia. Aunque el proceso reportó tener el documento formalizado en el Sistema de Gestión, no se efectuó su actualización ni se cargaron soportes de indicadores para el periodo. Se recomienda actualizar oportunamente el procedimiento y asegurar la carga adecuada de evidencias</t>
  </si>
  <si>
    <t xml:space="preserve">La redacción del riesgo no considera los cuatro (4) elementos para los riesgos de corrupción, no se refiere a daño económico o reputacional, ni la desviación específica de la gestión de lo público de manera que recomienda revisar y ajustar la redacción del riesgo. 
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impacto.Como consecuencia, el riesgo residual quedó valorado en zona baja, por lo que se recomienda ajustar su identificación y valoración conforme a la Política de Administración del Riesgo, situación recomendada por la tercera línea en el primer monitoreo.  
En cuanto a los controles, aunque se reportó la validación de 151 solicitudes, no es posible verificar la trazabilidad de su aplicación dado que la matriz no describe cómo fue implementado el control. Así mismo, la evidencia sobre el seguimiento al préstamo de escenarios del CAR resulta parcial y no permite determinar el estado de la acción. </t>
  </si>
  <si>
    <t>Fecha de Aprobación</t>
  </si>
  <si>
    <t xml:space="preserve">La estrategia de tratamiento, no cumple con la metodología ya que no se puede aceptar, se debe evitar o reducir, se requiere reformular para la vigencia 2026.
No se evidenció la aplicación de controles ni acciones de seguimiento que permitan verificar cómo el proceso está mitigando la posible materialización del riesgo, especialmente en lo relacionado con la liquidación de convenios de infraestructura deportiva y la eventual pérdida de competencia para realizarlas. 
Frente al plan de tratamiento, se identificó avance en el reintegro de rendimientos financieros, pero no se evidenció la formalización en el Sistema de Gestión de documentos que establezcan lineamientos para la liquidación de convenios o contratos, encontrándose las versiones en borrador y sin finalizar. Se recomienda priorizar su formalización, dado que la actividad no se culminó durante la vigencia 2025. 
No se reportó información de indicadores ni soportes de su medición. 
</t>
  </si>
  <si>
    <t xml:space="preserve">El cumplimiento del plan de tratamiento y controles estaba previsto para el tercer cuatrimestre, sin embargo el monitoreo no fue realizado de manera efectiva y con ausencia de soportes, generando alerta considerando que esto fue advertido por la tercera línea en el primer y segundo monitoreo, sin que exista evidencia de que se haya implementado alguna acción correctiva.
R4-Ctrl2: no se plantea un control a cargo del proceso, por lo que no puede garantizar que este se desarrolle; tampoco se deja claro el propósito de los memorandos del GIT Contratación, por ejemplo, si este será el punto de partida para generar algún tipo de acción desde el proceso FD. El control propuesto no mitiga el riesgo por cuanto los memorandos aludidos son a los procesos a punto de vencer el plazo de liquidación y en ese punto pueden resultar inefectivas las acciones para el reintegro de recursos. En adición no se reportó el monitoreo de este control. 
No se reportó información de indicadores ni soportes de su medición. 
Se requiere actualización del mapa de riesgos y designación de un responsable de su monitoreo y seguimiento permamente. 
Adicionalmente, aunque el proceso había reportado la materialización del riesgo en el segundo cuatrimestre, tras la revisión efectuada se determinó por parte de la primer y segunda línea que este no se materializó, conforme al radicado 2025IE0014161. No obstante, el evento asociado constituye evidencia que la identificación del riesgo y sus causas asociadas presentan deficiencias, pues pese que se materializó la causa raíz, el riesgo no. Para el 2026 el riesgo, sus controles y plan de tratamiento requieren ser reformulados.
</t>
  </si>
  <si>
    <t>Posibilidad de que servidores públicos soliciten o reciban dádivas, beneficios o prebendas, en nombre propio o de terceros, con el fin de omitir el registro de PQRSD en los canales presenciales, telefónicos o de chat, afectando la integridad del servicio y la trazabilidad institucional.</t>
  </si>
  <si>
    <t>La redacción del riesgo no considera los cuatro (4) elementos para los riesgos de corrupción, no se refiere a daño económico o reputacionalo de manera que recomienda revisar y ajustar la redacción del riesgo, pese a que este fue actualizado en la versión 4, ya que además quedaron dos redacciones en la misma casilla.
Acorde con el riesgo formulado se recominda al proceso (SI) realizar la identificación de causas relacionadas con garantizar el anonimato de los usuarios y funcionarios que interponen una denuncia, presiones ocultas para inducir a la omisión de radicación de peticiones por motivaciones poco éticas y evasión del procedimiento, debilidades en aplicación de sanciones displiciplinarias por no registrar una PQRSD. 
En la matriz el proceso (SI) dilgencio por error de transcripción como misional, en vez de apoyo, lo cual tampoco fue corregido.
Se recomienda verificar el nivel de riesgo inherente, dado que no se evidencia el diligenciamiento de la Tabla de Impacto y la respuesta a los interrogantes que permite la clasificación en el mapa de calor, terminando en zona de riesgo moderado, siendo un riesgo de corrupción.
Durante el periodo, el proceso formalizó el formato SI‑FR‑036 sobre atenciones a la ciudadanía conforme la acción planteada; sin embargo, argumentó su no implementación debido a los reprocesos que generaría y al posible impacto en la oportunidad y calidad del servicio. Considerando esta situación y se recomienda modificar la acción prevista, definiendo un nuevo mecanismo que permita garantizar la constancia o número de radicado de las atenciones y, en caso de requerir recursos, evaluar su inclusión en el Plan Anual de Adquisiciones, así como realizar la respectiva eliminación del documento de Isolución, pues mientras este exista y esté documentado debe utilizarse.
Se detalla que el Mapa de Riesgos versión 2 para la vigencia 2025 fue revisado y aprobado por la OAP, no obstante, se reporta versión 4</t>
  </si>
  <si>
    <t xml:space="preserve">Se recomienda verificar medición de la zona de riesgo en Alto, aplicando la encuesta y preguntas.
Se realizo monitoreo aportando evidencias de la ejecución de los controles establecidos, incluyendo la verificación de niveles de acceso de usuarios y la asignación o eliminación de permisos en las carpetas de SharePoint, finalizando su aplicación para la vigencia. Respecto al plan de tratamiento, una acción se identificó como incumplida al no encontrarse documentos actualizados en ISOLUCIÓN, mientras que las acciones 2 y 3 fueron ejecutadas conforme a su descripción. 
</t>
  </si>
  <si>
    <t>Verificar zona de riesgo aplicando la metodología de las preguntas y. El control no tiene periodicidad definida .
Se evidenció la ejecución del control establecido, soportado en siete formatos de verificación de requisitos, cumpliéndose conforme a lo previsto para la vigencia. En cuanto al plan de tratamiento, la acción 1 se identificó como incumplida al no lograrse la actualización del manual de funciones, pese a las mesas de trabajo realizadas, mientras que las acciones 2 y 3 fueron ejecutadas según su descripción</t>
  </si>
  <si>
    <t xml:space="preserve">La estrategia de tratamiento, no cumple con la metodología ya que no se puede aceptar, se debe evitar o reducir, no se atendió recomendación del primer y segundo monitoreo de la tercera línea de defensa.
Se evidenció que los controles establecidos fueron ejecutados conforme a su descripción. No obstante, la acción definida en el plan de tratamiento se identificó como incumplida, dado que no se realizó la actualización documental prevista para la vigencia. Para la vigencia 2026 se recomienda establecer un plan de trabajo que permita avanzar en la actualización de los documentos del proceso de Gestión de Talento Humano, actividad que no se logró finalizar en el periodo evaluado.
</t>
  </si>
  <si>
    <t xml:space="preserve">En la matriz, el proceso GD no diligenció las casillas correspondientes a la materialización de riesgos. Asimismo, la segunda línea no registró ningún pronunciamiento al respecto en el formato DE-FR-002. No obstante, se evidencia que se ha realizado seguimiento a través de correo electrónico.
Se evidenció la ejecución de los controles establecidos; sin embargo, en el control 1 no fue posible verificar la trazabilidad completa del plan de capacitación, dado que no se identificó la implementación progresiva ni actualizaciones frente a lo reportado en el primer cuatrimestre, lo cual afecta el seguimiento del cronograma. En el control 2 se registró el seguimiento, pero los inventarios se encontraron diligenciados en formatos no oficiales, incluidos archivos en Excel sin encabezado y un documento en borrador, lo que evidencia debilidades en la actualización del inventario documental. </t>
  </si>
  <si>
    <t>La redacción del riesgo no considera los cuatro (4) elementos para los riesgos de corrupción, no se refiere a la desviación específica de la gestión de lo público y el beneficio privado, no se atendió esta recomendación realizada en el primer y segundo monitoreo. 
La acción del plan de tratamiento planteada corresponde a la descripción del control denominado: base de datos con los procesos asignados a cada estructurador. Se recomienda, ajustar la acción de plan de tratamiento. 
Se evidenció que los dos controles establecidos fueron implementados conforme a su descripción. La acción definida en el plan de tratamiento se considera cumplida. Los indicadores del riesgo y del desempeño del control fueron reportados en el documento de trabajo con sus respectivas evidencias.</t>
  </si>
  <si>
    <t xml:space="preserve">Se identificó que el procedimiento relacionado con las actividades del GIT Tesorería aún se encuentra en fase de elaboración en formato borrador.
No se identificó trazabilidad sobre la actualización del procedimiento GF‑PD‑019 de Conciliaciones Bancarias, pese a estar reportado en el formato de actualización documental. 
Se recomienda priorizar la formalización del formato de lista de chequeo y dar cumplimiento a la actualización del procedimiento GF‑PD‑019, a fin de asegurar consistencia en los procesos asociados a desembolsos y pago.
Se evidencia que el proceso reportó indicadores en formato de word anteriormente solicitado por la segunda línea, lo que refuerza lo señalado por esta Oficina en los informes 1 y 2, en los que se recomendó formalizar el mecanimo de medición de indicadores en el procedimiento y en formato codificado de Isolución
</t>
  </si>
  <si>
    <t xml:space="preserve">Se evidencia la ejecución de controles. En cuanto a las acciones se están elaborando actualizaciones al procedimiento de conciliaciones bancarias (GF-PD-019) pero la misma no fue culminada. 
Si bien primer y segunda línea hacen alusión a la actualización del procedimiento 022 este no hace parte de los controles ni del plan de tratamiento previstos. </t>
  </si>
  <si>
    <t xml:space="preserve">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no se realizó ajuste pese a que se comunicó en el primer y segundo monitoreo. 
Se evidenció la ejecución del control establecido, soportado mediante la base de datos detallada de contestaciones de tutelas y la muestra tomada para verificar el registro de auditoría. En cuanto al plan de tratamiento, las acciones se consideran cumplidas. </t>
  </si>
  <si>
    <t>La estrategia de tratamiento, no cumple con la metodología ya que no se puede aceptar, se debe evitar o reducir, observación que ya había sido realizada en el seguimiento al primer y segundo cuatrimestre. 
Se validó la ejecución adecuada del control R5-CONT1, respaldada por la base de datos de procesos judiciales  correos electrónicos. El plan de tratamiento incluye una única actividad (R5-Acc-1), cuya ejecución fue soportada según lo establecido en el segundo cuatrimestre. Además, se realizó la medición adecuada de los indicadores asociados, con evidencia documentada en bases de datos.</t>
  </si>
  <si>
    <t xml:space="preserve">En el monitoreo del riesgo de corrupción se evidenció la ejecución de ambos controles definidos, soportados mediante los registros de asignación de equipos y los reportes de GESDOC, aunque se recomienda revisar la descripción de la evidencia debido a la ausencia del formato RF‑FR‑029 señalado en el control. 
En cuanto al plan de tratamiento, las acciones R1‑Acc‑1 y R1‑Acc‑2 presentan avances en la elaboración y socialización del manual, pero no lograron concluirse durante la vigencia, por lo que cierran incumplidas. 
Los indicadores del riesgo y del desempeño del control no fueron reportados ya que anexó reporte correspondiente al primer cuatrimestre de la vigencia. </t>
  </si>
  <si>
    <t xml:space="preserve"> El proceso cuenta con un Mapa de Riesgos actualizado y validado en mesas de trabajo con la OAP, sin embargo, la estrategia de tratamiento, no cumple con la metodología ya que no se puede aceptar, se debe evitar o reducir. 
No se reportó monitoreo de la materialización de riesgos como tampoco de indicadores.  
No se cuenta con la fecha de monitoreo de la primera línea de defensa. 
En el monitoreo del riesgo fiscal se evidenció la ejecución de ambos controles definidos, soportados mediante el informe y el plan de mantenimiento, así como las evidencias cargadas en la carpeta correspondiente. No obstante, respecto al plan de tratamiento, las acciones R5‑Acc‑1 y R5‑Acc‑2 no lograron demostrar su ejecución durante la vigencia, aunque el proceso propone acciones para culminarlas en el siguiente periodo, por lo que se recomienda priorizar su cumplimiento en la vigencia 2026</t>
  </si>
  <si>
    <t>Sin monitoreo</t>
  </si>
  <si>
    <t>La OCI se abstiene de generar resultados para este riesgo, teniendo en cuenta que fue identificado por la misma OCI, quien además realiza el presente seguimiento. Por tanto, estaría impedida de evaluarse así misma.
Adicionalmente no se evidenció seguimiento por parte de la segunda línea de defensa al reporte realizado por la OCI.</t>
  </si>
  <si>
    <t>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Se recomienda revisar la valoración del riesgo ya que no se evidencia el diligenciamiento completo de la Tabla de Impacto, lo que puede estar afectando la zona de riesgo inherente, y por tanto, el posterior resultado del riesgo residual. 
Las anteriores recomendaciones fueron realizadas por la tercera línea de defensa en el primer y segundo monitoreo, sin embargo, no se han efectuado los ajustes pertinentes. 
Se evidenció que los dos controles definidos fueron implementados conforme a su descripción. Las acciones del plan de tratamiento se reportaron como cumplidas.</t>
  </si>
  <si>
    <t>En el tercer monitoreo se evidenció la ejecución de los controles y acciones del riesgo de corrupción; sin embargo, no se aportaron soportes que demostraran la socialización interna de los lineamientos de comunicación, como estaba previsto, no obstante, se valida como efectivo ya que se pudieron observar algunas piezas en intranet, así como correos masivos. 
El proceso cuenta con un Mapa de Riesgos versión 2 para la vigencia 2025, el cual fue revisado y aprobado por la OAP y se encuentra disponible en Isolución, no obstante, se deja salvedad que la versión reportada el tercer cuatrimestre difiere de la versión 2 presentada en el segundo cuatrimestre toda vez que existen cambios en la redacción del riesgo de corrupción y en el plan de tratamiento sin que en el formato se reporte el control los cambio ni una nueva versión. La redacción del riesgo no cumple la metodología ya que no indica si el riesgo es de afectación económica o reputacional.  
Se verificó el acompañamiento de la primera línea de defensa y se dejaron disponibles las evidencias e indicadores en la carpeta de SharePoint habilitada para el proceso.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</si>
</sst>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Aptos Narrow"/>
      <family val="2"/>
      <scheme val="minor"/>
    </font>
    <font>
      <b/>
      <sz val="11"/>
      <color theme="1"/>
      <name val="Aptos Narrow"/>
      <family val="2"/>
      <scheme val="minor"/>
    </font>
    <font>
      <sz val="10"/>
      <color theme="1"/>
      <name val="Arial"/>
      <family val="2"/>
    </font>
    <font>
      <b/>
      <sz val="10"/>
      <color theme="1"/>
      <name val="Arial"/>
      <family val="2"/>
    </font>
    <font>
      <b/>
      <sz val="10"/>
      <color theme="0"/>
      <name val="Arial"/>
      <family val="2"/>
    </font>
    <font>
      <sz val="10"/>
      <color theme="0"/>
      <name val="Arial"/>
      <family val="2"/>
    </font>
    <font>
      <sz val="10"/>
      <name val="Arial"/>
      <family val="2"/>
    </font>
    <font>
      <sz val="10"/>
      <color rgb="FF000000"/>
      <name val="Arial"/>
    </font>
    <font>
      <sz val="11"/>
      <color rgb="FFFF0000"/>
      <name val="Aptos Narrow"/>
      <family val="2"/>
      <scheme val="minor"/>
    </font>
    <font>
      <b/>
      <sz val="11"/>
      <color rgb="FFFF0000"/>
      <name val="Aptos Narrow"/>
      <family val="2"/>
      <scheme val="minor"/>
    </font>
    <font>
      <sz val="11"/>
      <color theme="1"/>
      <name val="Aptos Narrow"/>
      <family val="2"/>
      <scheme val="minor"/>
    </font>
    <font>
      <i/>
      <sz val="10"/>
      <color theme="1"/>
      <name val="Arial"/>
      <family val="2"/>
    </font>
    <font>
      <b/>
      <sz val="10"/>
      <color rgb="FF000000"/>
      <name val="Arial"/>
      <family val="2"/>
    </font>
    <font>
      <sz val="10"/>
      <color rgb="FF000000"/>
      <name val="Arial"/>
      <family val="2"/>
    </font>
    <font>
      <b/>
      <sz val="11"/>
      <color theme="8"/>
      <name val="Aptos Narrow"/>
      <family val="2"/>
      <scheme val="minor"/>
    </font>
    <font>
      <sz val="8"/>
      <color theme="1"/>
      <name val="Arial"/>
      <family val="2"/>
    </font>
  </fonts>
  <fills count="1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3" tint="0.499984740745262"/>
        <bgColor indexed="64"/>
      </patternFill>
    </fill>
    <fill>
      <patternFill patternType="solid">
        <fgColor theme="3" tint="0.249977111117893"/>
        <bgColor indexed="64"/>
      </patternFill>
    </fill>
    <fill>
      <patternFill patternType="solid">
        <fgColor theme="4" tint="-0.249977111117893"/>
        <bgColor indexed="64"/>
      </patternFill>
    </fill>
    <fill>
      <patternFill patternType="solid">
        <fgColor rgb="FFFFFF00"/>
        <bgColor indexed="64"/>
      </patternFill>
    </fill>
    <fill>
      <patternFill patternType="solid">
        <fgColor theme="6" tint="0.39997558519241921"/>
        <bgColor indexed="64"/>
      </patternFill>
    </fill>
    <fill>
      <patternFill patternType="solid">
        <fgColor theme="4" tint="0.79998168889431442"/>
        <bgColor theme="4" tint="0.79998168889431442"/>
      </patternFill>
    </fill>
    <fill>
      <patternFill patternType="solid">
        <fgColor rgb="FFF2F2F2"/>
        <bgColor indexed="64"/>
      </patternFill>
    </fill>
    <fill>
      <patternFill patternType="solid">
        <fgColor rgb="FFFFC000"/>
        <bgColor indexed="64"/>
      </patternFill>
    </fill>
  </fills>
  <borders count="87">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top style="medium">
        <color indexed="64"/>
      </top>
      <bottom/>
      <diagonal/>
    </border>
    <border>
      <left/>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right style="thin">
        <color indexed="64"/>
      </right>
      <top/>
      <bottom/>
      <diagonal/>
    </border>
    <border>
      <left style="medium">
        <color indexed="64"/>
      </left>
      <right style="thin">
        <color indexed="64"/>
      </right>
      <top/>
      <bottom style="thin">
        <color rgb="FF000000"/>
      </bottom>
      <diagonal/>
    </border>
    <border>
      <left style="thin">
        <color indexed="64"/>
      </left>
      <right style="thin">
        <color indexed="64"/>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indexed="64"/>
      </left>
      <right style="medium">
        <color indexed="64"/>
      </right>
      <top style="medium">
        <color rgb="FF000000"/>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medium">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rgb="FF000000"/>
      </bottom>
      <diagonal/>
    </border>
    <border>
      <left/>
      <right style="thin">
        <color indexed="64"/>
      </right>
      <top style="thin">
        <color indexed="64"/>
      </top>
      <bottom/>
      <diagonal/>
    </border>
    <border>
      <left style="thin">
        <color indexed="64"/>
      </left>
      <right/>
      <top style="thin">
        <color indexed="64"/>
      </top>
      <bottom/>
      <diagonal/>
    </border>
    <border>
      <left style="thin">
        <color rgb="FF000000"/>
      </left>
      <right style="medium">
        <color rgb="FF000000"/>
      </right>
      <top style="medium">
        <color rgb="FF000000"/>
      </top>
      <bottom/>
      <diagonal/>
    </border>
    <border>
      <left style="thin">
        <color rgb="FF000000"/>
      </left>
      <right style="medium">
        <color rgb="FF000000"/>
      </right>
      <top/>
      <bottom/>
      <diagonal/>
    </border>
    <border>
      <left style="thin">
        <color rgb="FF000000"/>
      </left>
      <right style="medium">
        <color rgb="FF000000"/>
      </right>
      <top/>
      <bottom style="medium">
        <color rgb="FF000000"/>
      </bottom>
      <diagonal/>
    </border>
    <border>
      <left style="thin">
        <color indexed="64"/>
      </left>
      <right style="thin">
        <color indexed="64"/>
      </right>
      <top style="medium">
        <color rgb="FF000000"/>
      </top>
      <bottom style="thin">
        <color indexed="64"/>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bottom style="thin">
        <color theme="4" tint="0.39997558519241921"/>
      </bottom>
      <diagonal/>
    </border>
    <border>
      <left/>
      <right/>
      <top style="thin">
        <color theme="4" tint="0.39997558519241921"/>
      </top>
      <bottom/>
      <diagonal/>
    </border>
    <border>
      <left style="medium">
        <color rgb="FFBFBFBF"/>
      </left>
      <right style="medium">
        <color rgb="FFBFBFBF"/>
      </right>
      <top style="medium">
        <color rgb="FFBFBFBF"/>
      </top>
      <bottom style="medium">
        <color rgb="FFBFBFBF"/>
      </bottom>
      <diagonal/>
    </border>
    <border>
      <left/>
      <right style="medium">
        <color rgb="FFBFBFBF"/>
      </right>
      <top style="medium">
        <color rgb="FFBFBFBF"/>
      </top>
      <bottom style="medium">
        <color rgb="FFBFBFBF"/>
      </bottom>
      <diagonal/>
    </border>
    <border>
      <left style="medium">
        <color rgb="FFBFBFBF"/>
      </left>
      <right style="medium">
        <color rgb="FFBFBFBF"/>
      </right>
      <top/>
      <bottom style="medium">
        <color rgb="FFBFBFBF"/>
      </bottom>
      <diagonal/>
    </border>
    <border>
      <left/>
      <right style="medium">
        <color rgb="FFBFBFBF"/>
      </right>
      <top/>
      <bottom style="medium">
        <color rgb="FFBFBFBF"/>
      </bottom>
      <diagonal/>
    </border>
    <border>
      <left/>
      <right style="thin">
        <color indexed="64"/>
      </right>
      <top style="medium">
        <color rgb="FF000000"/>
      </top>
      <bottom style="thin">
        <color indexed="64"/>
      </bottom>
      <diagonal/>
    </border>
    <border>
      <left/>
      <right style="thin">
        <color indexed="64"/>
      </right>
      <top/>
      <bottom style="medium">
        <color indexed="64"/>
      </bottom>
      <diagonal/>
    </border>
    <border>
      <left style="medium">
        <color indexed="64"/>
      </left>
      <right style="thin">
        <color indexed="64"/>
      </right>
      <top/>
      <bottom style="medium">
        <color indexed="64"/>
      </bottom>
      <diagonal/>
    </border>
    <border>
      <left style="thin">
        <color rgb="FF000000"/>
      </left>
      <right style="thin">
        <color rgb="FF000000"/>
      </right>
      <top style="thin">
        <color rgb="FF000000"/>
      </top>
      <bottom style="medium">
        <color indexed="64"/>
      </bottom>
      <diagonal/>
    </border>
  </borders>
  <cellStyleXfs count="2">
    <xf numFmtId="0" fontId="0" fillId="0" borderId="0"/>
    <xf numFmtId="9" fontId="10" fillId="0" borderId="0" applyFont="0" applyFill="0" applyBorder="0" applyAlignment="0" applyProtection="0"/>
  </cellStyleXfs>
  <cellXfs count="344">
    <xf numFmtId="0" fontId="0" fillId="0" borderId="0" xfId="0"/>
    <xf numFmtId="0" fontId="2" fillId="2" borderId="0" xfId="0" applyFont="1" applyFill="1"/>
    <xf numFmtId="0" fontId="2" fillId="2" borderId="0" xfId="0" applyFont="1" applyFill="1" applyAlignment="1">
      <alignment horizontal="left"/>
    </xf>
    <xf numFmtId="0" fontId="2" fillId="2" borderId="0" xfId="0" applyFont="1" applyFill="1" applyAlignment="1">
      <alignment vertical="center"/>
    </xf>
    <xf numFmtId="0" fontId="2" fillId="0" borderId="0" xfId="0" applyFont="1"/>
    <xf numFmtId="0" fontId="3" fillId="2" borderId="0" xfId="0" applyFont="1" applyFill="1" applyAlignment="1">
      <alignment horizontal="center" vertical="center"/>
    </xf>
    <xf numFmtId="0" fontId="3" fillId="2" borderId="0" xfId="0" applyFont="1" applyFill="1" applyAlignment="1">
      <alignment horizontal="left" vertical="center"/>
    </xf>
    <xf numFmtId="0" fontId="2" fillId="2" borderId="0" xfId="0" applyFont="1" applyFill="1" applyAlignment="1">
      <alignment horizontal="center"/>
    </xf>
    <xf numFmtId="0" fontId="3" fillId="2" borderId="0" xfId="0" applyFont="1" applyFill="1" applyAlignment="1">
      <alignment horizontal="left"/>
    </xf>
    <xf numFmtId="0" fontId="1" fillId="0" borderId="0" xfId="0" applyFont="1"/>
    <xf numFmtId="0" fontId="5" fillId="0" borderId="0" xfId="0" applyFont="1"/>
    <xf numFmtId="1" fontId="2" fillId="0" borderId="12" xfId="0" applyNumberFormat="1" applyFont="1" applyBorder="1" applyAlignment="1">
      <alignment horizontal="center" vertical="center"/>
    </xf>
    <xf numFmtId="1" fontId="2" fillId="0" borderId="10" xfId="0" applyNumberFormat="1" applyFont="1" applyBorder="1" applyAlignment="1">
      <alignment horizontal="center" vertical="center"/>
    </xf>
    <xf numFmtId="1" fontId="2" fillId="0" borderId="17" xfId="0" applyNumberFormat="1" applyFont="1" applyBorder="1" applyAlignment="1">
      <alignment horizontal="center" vertical="center"/>
    </xf>
    <xf numFmtId="0" fontId="2" fillId="0" borderId="0" xfId="0" applyFont="1" applyAlignment="1">
      <alignment horizontal="center" vertical="center"/>
    </xf>
    <xf numFmtId="1" fontId="2" fillId="0" borderId="19" xfId="0" applyNumberFormat="1" applyFont="1" applyBorder="1" applyAlignment="1">
      <alignment horizontal="center" vertical="center"/>
    </xf>
    <xf numFmtId="1" fontId="2" fillId="0" borderId="28" xfId="0" applyNumberFormat="1" applyFont="1" applyBorder="1" applyAlignment="1">
      <alignment horizontal="center" vertical="center"/>
    </xf>
    <xf numFmtId="1" fontId="2" fillId="0" borderId="15" xfId="0" applyNumberFormat="1" applyFont="1" applyBorder="1" applyAlignment="1">
      <alignment horizontal="center" vertical="center"/>
    </xf>
    <xf numFmtId="1" fontId="2" fillId="0" borderId="18" xfId="0" applyNumberFormat="1" applyFont="1" applyBorder="1" applyAlignment="1">
      <alignment horizontal="center" vertical="center"/>
    </xf>
    <xf numFmtId="0" fontId="4" fillId="2" borderId="0" xfId="0" applyFont="1" applyFill="1" applyAlignment="1">
      <alignment horizontal="center" vertical="center"/>
    </xf>
    <xf numFmtId="0" fontId="5" fillId="0" borderId="0" xfId="0" applyFont="1" applyAlignment="1">
      <alignment horizontal="center"/>
    </xf>
    <xf numFmtId="0" fontId="2" fillId="0" borderId="0" xfId="0" applyFont="1" applyAlignment="1">
      <alignment horizontal="center"/>
    </xf>
    <xf numFmtId="0" fontId="2" fillId="0" borderId="12" xfId="0" applyFont="1" applyBorder="1" applyAlignment="1">
      <alignment vertical="center" wrapText="1"/>
    </xf>
    <xf numFmtId="0" fontId="2" fillId="0" borderId="10" xfId="0" applyFont="1" applyBorder="1" applyAlignment="1">
      <alignment vertical="center" wrapText="1"/>
    </xf>
    <xf numFmtId="0" fontId="2" fillId="0" borderId="17" xfId="0" applyFont="1" applyBorder="1" applyAlignment="1">
      <alignment vertical="center" wrapText="1"/>
    </xf>
    <xf numFmtId="0" fontId="2" fillId="0" borderId="12" xfId="0" applyFont="1" applyBorder="1" applyAlignment="1">
      <alignment horizontal="left" vertical="top" wrapText="1"/>
    </xf>
    <xf numFmtId="0" fontId="2" fillId="0" borderId="10" xfId="0" applyFont="1" applyBorder="1" applyAlignment="1">
      <alignment horizontal="left" vertical="top" wrapText="1"/>
    </xf>
    <xf numFmtId="0" fontId="2" fillId="0" borderId="17" xfId="0" applyFont="1" applyBorder="1" applyAlignment="1">
      <alignment horizontal="left" vertical="top" wrapText="1"/>
    </xf>
    <xf numFmtId="0" fontId="2" fillId="0" borderId="11" xfId="0" applyFont="1" applyBorder="1" applyAlignment="1">
      <alignment vertical="center"/>
    </xf>
    <xf numFmtId="0" fontId="2" fillId="3" borderId="12" xfId="0" applyFont="1" applyFill="1" applyBorder="1" applyAlignment="1">
      <alignment horizontal="center" vertical="center"/>
    </xf>
    <xf numFmtId="0" fontId="2" fillId="0" borderId="12" xfId="0" applyFont="1" applyBorder="1" applyAlignment="1">
      <alignment horizontal="left" vertical="center" wrapText="1"/>
    </xf>
    <xf numFmtId="0" fontId="2" fillId="0" borderId="12" xfId="0" applyFont="1" applyBorder="1" applyAlignment="1">
      <alignment vertical="center"/>
    </xf>
    <xf numFmtId="0" fontId="2" fillId="0" borderId="19" xfId="0" applyFont="1" applyBorder="1" applyAlignment="1">
      <alignment vertical="center"/>
    </xf>
    <xf numFmtId="0" fontId="2" fillId="0" borderId="25" xfId="0" applyFont="1" applyBorder="1" applyAlignment="1">
      <alignment vertical="center"/>
    </xf>
    <xf numFmtId="0" fontId="2" fillId="0" borderId="29" xfId="0" applyFont="1" applyBorder="1" applyAlignment="1">
      <alignment vertical="center"/>
    </xf>
    <xf numFmtId="0" fontId="2" fillId="0" borderId="33" xfId="0" applyFont="1" applyBorder="1" applyAlignment="1">
      <alignment vertical="center"/>
    </xf>
    <xf numFmtId="0" fontId="2" fillId="0" borderId="23" xfId="0" applyFont="1" applyBorder="1" applyAlignment="1">
      <alignment vertical="center"/>
    </xf>
    <xf numFmtId="0" fontId="2" fillId="0" borderId="28" xfId="0" applyFont="1" applyBorder="1" applyAlignment="1">
      <alignment vertical="center"/>
    </xf>
    <xf numFmtId="0" fontId="2" fillId="0" borderId="13" xfId="0" applyFont="1" applyBorder="1" applyAlignment="1">
      <alignment vertical="center"/>
    </xf>
    <xf numFmtId="0" fontId="2" fillId="0" borderId="0" xfId="0" applyFont="1" applyAlignment="1">
      <alignment vertical="center"/>
    </xf>
    <xf numFmtId="0" fontId="2" fillId="0" borderId="14" xfId="0" applyFont="1" applyBorder="1" applyAlignment="1">
      <alignment vertical="center"/>
    </xf>
    <xf numFmtId="0" fontId="2" fillId="3" borderId="10" xfId="0" applyFont="1" applyFill="1" applyBorder="1" applyAlignment="1">
      <alignment horizontal="center" vertical="center"/>
    </xf>
    <xf numFmtId="0" fontId="2" fillId="0" borderId="10" xfId="0" applyFont="1" applyBorder="1" applyAlignment="1">
      <alignment horizontal="left" vertical="center" wrapText="1"/>
    </xf>
    <xf numFmtId="0" fontId="2" fillId="0" borderId="10" xfId="0" applyFont="1" applyBorder="1" applyAlignment="1">
      <alignment vertical="center"/>
    </xf>
    <xf numFmtId="0" fontId="2" fillId="0" borderId="26" xfId="0" applyFont="1" applyBorder="1" applyAlignment="1">
      <alignment vertical="center"/>
    </xf>
    <xf numFmtId="0" fontId="2" fillId="0" borderId="15" xfId="0" applyFont="1" applyBorder="1" applyAlignment="1">
      <alignment vertical="center"/>
    </xf>
    <xf numFmtId="0" fontId="2" fillId="0" borderId="31" xfId="0" applyFont="1" applyBorder="1" applyAlignment="1">
      <alignment vertical="center"/>
    </xf>
    <xf numFmtId="0" fontId="2" fillId="0" borderId="16" xfId="0" applyFont="1" applyBorder="1" applyAlignment="1">
      <alignment vertical="center"/>
    </xf>
    <xf numFmtId="0" fontId="2" fillId="3" borderId="17" xfId="0" applyFont="1" applyFill="1" applyBorder="1" applyAlignment="1">
      <alignment horizontal="center" vertical="center"/>
    </xf>
    <xf numFmtId="0" fontId="2" fillId="0" borderId="17" xfId="0" applyFont="1" applyBorder="1" applyAlignment="1">
      <alignment horizontal="left" vertical="center" wrapText="1"/>
    </xf>
    <xf numFmtId="0" fontId="2" fillId="0" borderId="17" xfId="0" applyFont="1" applyBorder="1" applyAlignment="1">
      <alignment vertical="center"/>
    </xf>
    <xf numFmtId="0" fontId="2" fillId="0" borderId="27" xfId="0" applyFont="1" applyBorder="1" applyAlignment="1">
      <alignment vertical="center"/>
    </xf>
    <xf numFmtId="0" fontId="2" fillId="0" borderId="32" xfId="0" applyFont="1" applyBorder="1" applyAlignment="1">
      <alignment vertical="center"/>
    </xf>
    <xf numFmtId="0" fontId="2" fillId="0" borderId="18" xfId="0" applyFont="1" applyBorder="1" applyAlignment="1">
      <alignment vertical="center"/>
    </xf>
    <xf numFmtId="0" fontId="2" fillId="0" borderId="19" xfId="0" applyFont="1" applyBorder="1" applyAlignment="1">
      <alignment vertical="center" wrapText="1"/>
    </xf>
    <xf numFmtId="0" fontId="2" fillId="0" borderId="14" xfId="0" applyFont="1" applyBorder="1" applyAlignment="1">
      <alignment vertical="center" wrapText="1"/>
    </xf>
    <xf numFmtId="0" fontId="2" fillId="3" borderId="23" xfId="0" applyFont="1" applyFill="1" applyBorder="1" applyAlignment="1">
      <alignment horizontal="center" vertical="center"/>
    </xf>
    <xf numFmtId="0" fontId="2" fillId="0" borderId="23" xfId="0" applyFont="1" applyBorder="1" applyAlignment="1">
      <alignment horizontal="left" vertical="center" wrapText="1"/>
    </xf>
    <xf numFmtId="1" fontId="2" fillId="0" borderId="35" xfId="0" applyNumberFormat="1" applyFont="1" applyBorder="1" applyAlignment="1">
      <alignment horizontal="center" vertical="center"/>
    </xf>
    <xf numFmtId="0" fontId="2" fillId="0" borderId="36" xfId="0" applyFont="1" applyBorder="1" applyAlignment="1">
      <alignment vertical="center"/>
    </xf>
    <xf numFmtId="0" fontId="2" fillId="0" borderId="23" xfId="0" applyFont="1" applyBorder="1" applyAlignment="1">
      <alignment horizontal="left" vertical="top" wrapText="1"/>
    </xf>
    <xf numFmtId="1" fontId="2" fillId="0" borderId="23" xfId="0" applyNumberFormat="1" applyFont="1" applyBorder="1" applyAlignment="1">
      <alignment horizontal="center" vertical="center"/>
    </xf>
    <xf numFmtId="0" fontId="2" fillId="0" borderId="37" xfId="0" applyFont="1" applyBorder="1" applyAlignment="1">
      <alignment vertical="center"/>
    </xf>
    <xf numFmtId="0" fontId="2" fillId="0" borderId="34" xfId="0" applyFont="1" applyBorder="1" applyAlignment="1">
      <alignment vertical="center"/>
    </xf>
    <xf numFmtId="0" fontId="2" fillId="0" borderId="35" xfId="0" applyFont="1" applyBorder="1" applyAlignment="1">
      <alignment vertical="center"/>
    </xf>
    <xf numFmtId="0" fontId="2" fillId="0" borderId="11" xfId="0" applyFont="1" applyBorder="1" applyAlignment="1">
      <alignment vertical="center" wrapText="1"/>
    </xf>
    <xf numFmtId="1" fontId="2" fillId="0" borderId="13" xfId="0" applyNumberFormat="1" applyFont="1" applyBorder="1" applyAlignment="1">
      <alignment horizontal="center" vertical="center"/>
    </xf>
    <xf numFmtId="0" fontId="2" fillId="0" borderId="38" xfId="0" applyFont="1" applyBorder="1" applyAlignment="1">
      <alignment vertical="center"/>
    </xf>
    <xf numFmtId="0" fontId="2" fillId="0" borderId="16" xfId="0" applyFont="1" applyBorder="1" applyAlignment="1">
      <alignment vertical="center" wrapText="1"/>
    </xf>
    <xf numFmtId="0" fontId="2" fillId="0" borderId="39" xfId="0" applyFont="1" applyBorder="1" applyAlignment="1">
      <alignment vertical="center"/>
    </xf>
    <xf numFmtId="0" fontId="2" fillId="0" borderId="40" xfId="0" applyFont="1" applyBorder="1" applyAlignment="1">
      <alignment vertical="center"/>
    </xf>
    <xf numFmtId="0" fontId="2" fillId="0" borderId="41" xfId="0" applyFont="1" applyBorder="1" applyAlignment="1">
      <alignment vertical="center"/>
    </xf>
    <xf numFmtId="0" fontId="2" fillId="0" borderId="42" xfId="0" applyFont="1" applyBorder="1" applyAlignment="1">
      <alignment vertical="center" wrapText="1"/>
    </xf>
    <xf numFmtId="0" fontId="2" fillId="0" borderId="42" xfId="0" applyFont="1" applyBorder="1" applyAlignment="1">
      <alignment vertical="center"/>
    </xf>
    <xf numFmtId="1" fontId="2" fillId="0" borderId="43" xfId="0" applyNumberFormat="1" applyFont="1" applyBorder="1" applyAlignment="1">
      <alignment horizontal="center" vertical="center"/>
    </xf>
    <xf numFmtId="0" fontId="2" fillId="0" borderId="44" xfId="0" applyFont="1" applyBorder="1" applyAlignment="1">
      <alignment vertical="center"/>
    </xf>
    <xf numFmtId="1" fontId="2" fillId="0" borderId="42" xfId="0" applyNumberFormat="1" applyFont="1" applyBorder="1" applyAlignment="1">
      <alignment horizontal="center" vertical="center"/>
    </xf>
    <xf numFmtId="0" fontId="2" fillId="0" borderId="45" xfId="0" applyFont="1" applyBorder="1" applyAlignment="1">
      <alignment vertical="center"/>
    </xf>
    <xf numFmtId="0" fontId="2" fillId="0" borderId="43" xfId="0" applyFont="1" applyBorder="1" applyAlignment="1">
      <alignment vertical="center"/>
    </xf>
    <xf numFmtId="0" fontId="2" fillId="3" borderId="42" xfId="0" applyFont="1" applyFill="1" applyBorder="1" applyAlignment="1">
      <alignment horizontal="center" vertical="center"/>
    </xf>
    <xf numFmtId="0" fontId="2" fillId="0" borderId="42" xfId="0" applyFont="1" applyBorder="1" applyAlignment="1">
      <alignment horizontal="left" vertical="center" wrapText="1"/>
    </xf>
    <xf numFmtId="0" fontId="2" fillId="0" borderId="42" xfId="0" applyFont="1" applyBorder="1" applyAlignment="1">
      <alignment horizontal="left" vertical="top" wrapText="1"/>
    </xf>
    <xf numFmtId="0" fontId="2" fillId="3" borderId="19" xfId="0" applyFont="1" applyFill="1" applyBorder="1" applyAlignment="1">
      <alignment horizontal="center" vertical="center"/>
    </xf>
    <xf numFmtId="0" fontId="2" fillId="0" borderId="19" xfId="0" applyFont="1" applyBorder="1" applyAlignment="1">
      <alignment horizontal="left" vertical="center" wrapText="1"/>
    </xf>
    <xf numFmtId="0" fontId="2" fillId="2" borderId="0" xfId="0" applyFont="1" applyFill="1" applyAlignment="1">
      <alignment horizontal="center" vertical="center"/>
    </xf>
    <xf numFmtId="0" fontId="2" fillId="0" borderId="12" xfId="0" applyFont="1" applyBorder="1" applyAlignment="1">
      <alignment horizontal="center" vertical="center"/>
    </xf>
    <xf numFmtId="0" fontId="2" fillId="0" borderId="29" xfId="0" applyFont="1" applyBorder="1" applyAlignment="1">
      <alignment horizontal="center" vertical="center"/>
    </xf>
    <xf numFmtId="0" fontId="2" fillId="0" borderId="33" xfId="0" applyFont="1" applyBorder="1" applyAlignment="1">
      <alignment horizontal="center" vertical="center"/>
    </xf>
    <xf numFmtId="0" fontId="2" fillId="0" borderId="19" xfId="0" applyFont="1" applyBorder="1" applyAlignment="1">
      <alignment horizontal="center" vertical="center"/>
    </xf>
    <xf numFmtId="0" fontId="2" fillId="0" borderId="28" xfId="0" applyFont="1" applyBorder="1" applyAlignment="1">
      <alignment horizontal="center" vertical="center"/>
    </xf>
    <xf numFmtId="0" fontId="2" fillId="0" borderId="25" xfId="0" applyFont="1" applyBorder="1" applyAlignment="1">
      <alignment horizontal="center" vertical="center"/>
    </xf>
    <xf numFmtId="0" fontId="2" fillId="0" borderId="13" xfId="0" applyFont="1" applyBorder="1" applyAlignment="1">
      <alignment horizontal="center" vertical="center"/>
    </xf>
    <xf numFmtId="0" fontId="2" fillId="0" borderId="22" xfId="0" applyFont="1" applyBorder="1" applyAlignment="1">
      <alignment horizontal="center" vertical="center"/>
    </xf>
    <xf numFmtId="0" fontId="2" fillId="0" borderId="30"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17" xfId="0" applyFont="1" applyBorder="1" applyAlignment="1">
      <alignment horizontal="center" vertical="center"/>
    </xf>
    <xf numFmtId="0" fontId="2" fillId="0" borderId="32" xfId="0" applyFont="1" applyBorder="1" applyAlignment="1">
      <alignment horizontal="center" vertical="center"/>
    </xf>
    <xf numFmtId="0" fontId="2" fillId="0" borderId="16" xfId="0" applyFont="1" applyBorder="1" applyAlignment="1">
      <alignment horizontal="center" vertical="center"/>
    </xf>
    <xf numFmtId="0" fontId="2" fillId="0" borderId="18" xfId="0" applyFont="1" applyBorder="1" applyAlignment="1">
      <alignment horizontal="center" vertical="center"/>
    </xf>
    <xf numFmtId="0" fontId="2" fillId="0" borderId="11" xfId="0" applyFont="1" applyBorder="1" applyAlignment="1">
      <alignment horizontal="center" vertical="center"/>
    </xf>
    <xf numFmtId="0" fontId="2" fillId="0" borderId="31" xfId="0" applyFont="1" applyBorder="1" applyAlignment="1">
      <alignment horizontal="center" vertical="center"/>
    </xf>
    <xf numFmtId="0" fontId="2" fillId="0" borderId="42" xfId="0" applyFont="1" applyBorder="1" applyAlignment="1">
      <alignment horizontal="center" vertical="center"/>
    </xf>
    <xf numFmtId="0" fontId="2" fillId="0" borderId="45" xfId="0" applyFont="1" applyBorder="1" applyAlignment="1">
      <alignment horizontal="center" vertical="center"/>
    </xf>
    <xf numFmtId="0" fontId="2" fillId="0" borderId="41" xfId="0" applyFont="1" applyBorder="1" applyAlignment="1">
      <alignment horizontal="center" vertical="center"/>
    </xf>
    <xf numFmtId="0" fontId="2" fillId="0" borderId="43" xfId="0" applyFont="1" applyBorder="1" applyAlignment="1">
      <alignment horizontal="center" vertical="center"/>
    </xf>
    <xf numFmtId="0" fontId="2" fillId="0" borderId="46" xfId="0" applyFont="1" applyBorder="1" applyAlignment="1">
      <alignment horizontal="center" vertical="center"/>
    </xf>
    <xf numFmtId="0" fontId="2" fillId="0" borderId="38"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3" xfId="0" applyFont="1" applyBorder="1" applyAlignment="1">
      <alignment horizontal="center" vertical="center"/>
    </xf>
    <xf numFmtId="0" fontId="2" fillId="0" borderId="37" xfId="0" applyFont="1" applyBorder="1" applyAlignment="1">
      <alignment horizontal="center"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14" fontId="2" fillId="0" borderId="12" xfId="0" applyNumberFormat="1" applyFont="1" applyBorder="1" applyAlignment="1">
      <alignment horizontal="center" vertical="center"/>
    </xf>
    <xf numFmtId="14" fontId="2" fillId="0" borderId="17" xfId="0" applyNumberFormat="1" applyFont="1" applyBorder="1" applyAlignment="1">
      <alignment horizontal="center" vertical="center"/>
    </xf>
    <xf numFmtId="0" fontId="2" fillId="0" borderId="1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34" xfId="0" applyFont="1" applyBorder="1" applyAlignment="1">
      <alignment vertical="center" wrapText="1"/>
    </xf>
    <xf numFmtId="0" fontId="3" fillId="4" borderId="4"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6" borderId="7" xfId="0" applyFont="1" applyFill="1" applyBorder="1" applyAlignment="1">
      <alignment horizontal="center" vertical="center" wrapText="1"/>
    </xf>
    <xf numFmtId="14" fontId="2" fillId="0" borderId="12" xfId="0" applyNumberFormat="1" applyFont="1" applyBorder="1" applyAlignment="1">
      <alignment vertical="center"/>
    </xf>
    <xf numFmtId="0" fontId="2" fillId="0" borderId="39" xfId="0" applyFont="1" applyBorder="1" applyAlignment="1">
      <alignment horizontal="center" vertical="center"/>
    </xf>
    <xf numFmtId="14" fontId="2" fillId="0" borderId="17" xfId="0" applyNumberFormat="1" applyFont="1" applyBorder="1" applyAlignment="1">
      <alignment vertical="center"/>
    </xf>
    <xf numFmtId="14" fontId="2" fillId="0" borderId="23" xfId="0" applyNumberFormat="1" applyFont="1" applyBorder="1" applyAlignment="1">
      <alignment horizontal="center" vertical="center"/>
    </xf>
    <xf numFmtId="0" fontId="2" fillId="0" borderId="36" xfId="0" applyFont="1" applyBorder="1" applyAlignment="1">
      <alignment horizontal="center" vertical="center"/>
    </xf>
    <xf numFmtId="0" fontId="2" fillId="0" borderId="23" xfId="0" applyFont="1" applyBorder="1" applyAlignment="1">
      <alignment horizontal="center" vertical="center" wrapText="1"/>
    </xf>
    <xf numFmtId="0" fontId="2" fillId="0" borderId="47" xfId="0" applyFont="1" applyBorder="1" applyAlignment="1">
      <alignment horizontal="center" vertical="center"/>
    </xf>
    <xf numFmtId="14" fontId="2" fillId="0" borderId="42" xfId="0" applyNumberFormat="1" applyFont="1" applyBorder="1" applyAlignment="1">
      <alignment vertical="center"/>
    </xf>
    <xf numFmtId="0" fontId="2" fillId="0" borderId="42" xfId="0" applyFont="1" applyBorder="1" applyAlignment="1">
      <alignment horizontal="center" vertical="center" wrapText="1"/>
    </xf>
    <xf numFmtId="0" fontId="6" fillId="0" borderId="10" xfId="0" applyFont="1" applyBorder="1" applyAlignment="1">
      <alignment horizontal="center" vertical="center" wrapText="1"/>
    </xf>
    <xf numFmtId="14" fontId="2" fillId="0" borderId="10" xfId="0" applyNumberFormat="1" applyFont="1" applyBorder="1" applyAlignment="1">
      <alignment vertical="center"/>
    </xf>
    <xf numFmtId="0" fontId="2" fillId="0" borderId="10" xfId="0" applyFont="1" applyBorder="1" applyAlignment="1">
      <alignment horizontal="center" vertical="center" wrapText="1"/>
    </xf>
    <xf numFmtId="14" fontId="2" fillId="0" borderId="19" xfId="0" applyNumberFormat="1" applyFont="1" applyBorder="1" applyAlignment="1">
      <alignment horizontal="center" vertical="center"/>
    </xf>
    <xf numFmtId="0" fontId="2" fillId="0" borderId="33"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43" xfId="0" applyFont="1" applyBorder="1" applyAlignment="1">
      <alignment vertical="center" wrapText="1"/>
    </xf>
    <xf numFmtId="14" fontId="2" fillId="0" borderId="22" xfId="0" applyNumberFormat="1" applyFont="1" applyBorder="1" applyAlignment="1">
      <alignment horizontal="center" vertical="center"/>
    </xf>
    <xf numFmtId="0" fontId="2" fillId="0" borderId="43" xfId="0" applyFont="1" applyBorder="1" applyAlignment="1">
      <alignment vertical="top" wrapText="1"/>
    </xf>
    <xf numFmtId="0" fontId="2" fillId="0" borderId="28" xfId="0" applyFont="1" applyBorder="1" applyAlignment="1">
      <alignment vertical="top" wrapText="1"/>
    </xf>
    <xf numFmtId="0" fontId="2" fillId="0" borderId="22" xfId="0" applyFont="1" applyBorder="1" applyAlignment="1">
      <alignment horizontal="left" vertical="center" wrapText="1"/>
    </xf>
    <xf numFmtId="0" fontId="2" fillId="0" borderId="50" xfId="0" applyFont="1" applyBorder="1" applyAlignment="1">
      <alignment vertical="center" wrapText="1"/>
    </xf>
    <xf numFmtId="0" fontId="2" fillId="3" borderId="22" xfId="0" applyFont="1" applyFill="1" applyBorder="1" applyAlignment="1">
      <alignment horizontal="center" vertical="center"/>
    </xf>
    <xf numFmtId="14" fontId="2" fillId="0" borderId="22" xfId="0" applyNumberFormat="1" applyFont="1" applyBorder="1" applyAlignment="1">
      <alignment vertical="center"/>
    </xf>
    <xf numFmtId="0" fontId="2" fillId="0" borderId="22" xfId="0" applyFont="1" applyBorder="1" applyAlignment="1">
      <alignment vertical="center"/>
    </xf>
    <xf numFmtId="1" fontId="2" fillId="0" borderId="48" xfId="0" applyNumberFormat="1" applyFont="1" applyBorder="1" applyAlignment="1">
      <alignment horizontal="center" vertical="center"/>
    </xf>
    <xf numFmtId="0" fontId="2" fillId="0" borderId="22" xfId="0" applyFont="1" applyBorder="1" applyAlignment="1">
      <alignment horizontal="left" vertical="top" wrapText="1"/>
    </xf>
    <xf numFmtId="1" fontId="2" fillId="0" borderId="22" xfId="0" applyNumberFormat="1" applyFont="1" applyBorder="1" applyAlignment="1">
      <alignment horizontal="center" vertical="center"/>
    </xf>
    <xf numFmtId="0" fontId="2" fillId="0" borderId="50" xfId="0" applyFont="1" applyBorder="1" applyAlignment="1">
      <alignment horizontal="center" vertical="center"/>
    </xf>
    <xf numFmtId="0" fontId="2" fillId="0" borderId="48" xfId="0" applyFont="1" applyBorder="1" applyAlignment="1">
      <alignment horizontal="center" vertical="center"/>
    </xf>
    <xf numFmtId="0" fontId="2" fillId="0" borderId="52" xfId="0" applyFont="1" applyBorder="1" applyAlignment="1">
      <alignment horizontal="center" vertical="center"/>
    </xf>
    <xf numFmtId="0" fontId="2" fillId="0" borderId="53" xfId="0" applyFont="1" applyBorder="1" applyAlignment="1">
      <alignment horizontal="center" vertical="center"/>
    </xf>
    <xf numFmtId="0" fontId="0" fillId="0" borderId="54" xfId="0" applyBorder="1"/>
    <xf numFmtId="0" fontId="1" fillId="11" borderId="54" xfId="0" applyFont="1" applyFill="1" applyBorder="1"/>
    <xf numFmtId="0" fontId="1" fillId="11" borderId="54" xfId="0" applyFont="1" applyFill="1" applyBorder="1" applyAlignment="1">
      <alignment horizontal="center"/>
    </xf>
    <xf numFmtId="0" fontId="1" fillId="0" borderId="54" xfId="0" applyFont="1" applyBorder="1"/>
    <xf numFmtId="0" fontId="8" fillId="0" borderId="0" xfId="0" applyFont="1"/>
    <xf numFmtId="0" fontId="9" fillId="0" borderId="54" xfId="0" applyFont="1" applyBorder="1"/>
    <xf numFmtId="0" fontId="0" fillId="0" borderId="55" xfId="0" applyBorder="1"/>
    <xf numFmtId="0" fontId="0" fillId="0" borderId="54" xfId="0" applyBorder="1" applyAlignment="1">
      <alignment horizontal="center"/>
    </xf>
    <xf numFmtId="0" fontId="1" fillId="12" borderId="54" xfId="0" applyFont="1" applyFill="1" applyBorder="1" applyAlignment="1">
      <alignment horizontal="center"/>
    </xf>
    <xf numFmtId="0" fontId="2" fillId="0" borderId="10" xfId="0" applyFont="1" applyBorder="1" applyAlignment="1">
      <alignment horizontal="left" vertical="center"/>
    </xf>
    <xf numFmtId="0" fontId="2" fillId="0" borderId="54" xfId="0" applyFont="1" applyBorder="1" applyAlignment="1">
      <alignment vertical="center"/>
    </xf>
    <xf numFmtId="0" fontId="2" fillId="3" borderId="54" xfId="0" applyFont="1" applyFill="1" applyBorder="1" applyAlignment="1">
      <alignment horizontal="center" vertical="center"/>
    </xf>
    <xf numFmtId="0" fontId="2" fillId="0" borderId="54" xfId="0" applyFont="1" applyBorder="1" applyAlignment="1">
      <alignment horizontal="left" vertical="center" wrapText="1"/>
    </xf>
    <xf numFmtId="14" fontId="2" fillId="0" borderId="54" xfId="0" applyNumberFormat="1" applyFont="1" applyBorder="1" applyAlignment="1">
      <alignment vertical="center"/>
    </xf>
    <xf numFmtId="1" fontId="2" fillId="0" borderId="54" xfId="0" applyNumberFormat="1" applyFont="1" applyBorder="1" applyAlignment="1">
      <alignment horizontal="center" vertical="center"/>
    </xf>
    <xf numFmtId="0" fontId="2" fillId="0" borderId="57" xfId="0" applyFont="1" applyBorder="1" applyAlignment="1">
      <alignment vertical="center"/>
    </xf>
    <xf numFmtId="0" fontId="2" fillId="3" borderId="47" xfId="0" applyFont="1" applyFill="1" applyBorder="1" applyAlignment="1">
      <alignment horizontal="center" vertical="center"/>
    </xf>
    <xf numFmtId="0" fontId="2" fillId="0" borderId="47" xfId="0" applyFont="1" applyBorder="1" applyAlignment="1">
      <alignment horizontal="left" vertical="center" wrapText="1"/>
    </xf>
    <xf numFmtId="0" fontId="2" fillId="0" borderId="47" xfId="0" applyFont="1" applyBorder="1" applyAlignment="1">
      <alignment vertical="center"/>
    </xf>
    <xf numFmtId="1" fontId="2" fillId="0" borderId="58" xfId="0" applyNumberFormat="1" applyFont="1" applyBorder="1" applyAlignment="1">
      <alignment horizontal="center" vertical="center"/>
    </xf>
    <xf numFmtId="0" fontId="2" fillId="0" borderId="59" xfId="0" applyFont="1" applyBorder="1" applyAlignment="1">
      <alignment vertical="center"/>
    </xf>
    <xf numFmtId="0" fontId="2" fillId="3" borderId="60" xfId="0" applyFont="1" applyFill="1" applyBorder="1" applyAlignment="1">
      <alignment horizontal="center" vertical="center"/>
    </xf>
    <xf numFmtId="0" fontId="2" fillId="0" borderId="60" xfId="0" applyFont="1" applyBorder="1" applyAlignment="1">
      <alignment horizontal="left" vertical="center" wrapText="1"/>
    </xf>
    <xf numFmtId="14" fontId="2" fillId="0" borderId="60" xfId="0" applyNumberFormat="1" applyFont="1" applyBorder="1" applyAlignment="1">
      <alignment vertical="center"/>
    </xf>
    <xf numFmtId="0" fontId="2" fillId="0" borderId="60" xfId="0" applyFont="1" applyBorder="1" applyAlignment="1">
      <alignment vertical="center"/>
    </xf>
    <xf numFmtId="0" fontId="2" fillId="0" borderId="61" xfId="0" applyFont="1" applyBorder="1" applyAlignment="1">
      <alignment vertical="center"/>
    </xf>
    <xf numFmtId="0" fontId="2" fillId="0" borderId="62" xfId="0" applyFont="1" applyBorder="1" applyAlignment="1">
      <alignment vertical="center"/>
    </xf>
    <xf numFmtId="0" fontId="2" fillId="3" borderId="63" xfId="0" applyFont="1" applyFill="1" applyBorder="1" applyAlignment="1">
      <alignment horizontal="center" vertical="center"/>
    </xf>
    <xf numFmtId="0" fontId="2" fillId="0" borderId="63" xfId="0" applyFont="1" applyBorder="1" applyAlignment="1">
      <alignment horizontal="left" vertical="center" wrapText="1"/>
    </xf>
    <xf numFmtId="14" fontId="2" fillId="0" borderId="63" xfId="0" applyNumberFormat="1" applyFont="1" applyBorder="1" applyAlignment="1">
      <alignment vertical="center"/>
    </xf>
    <xf numFmtId="0" fontId="2" fillId="0" borderId="63" xfId="0" applyFont="1" applyBorder="1" applyAlignment="1">
      <alignment vertical="center"/>
    </xf>
    <xf numFmtId="0" fontId="2" fillId="0" borderId="54" xfId="0" applyFont="1" applyBorder="1" applyAlignment="1">
      <alignment horizontal="center" vertical="center"/>
    </xf>
    <xf numFmtId="1" fontId="2" fillId="0" borderId="65" xfId="0" applyNumberFormat="1" applyFont="1" applyBorder="1" applyAlignment="1">
      <alignment horizontal="center" vertical="center"/>
    </xf>
    <xf numFmtId="1" fontId="2" fillId="0" borderId="66" xfId="0" applyNumberFormat="1" applyFont="1" applyBorder="1" applyAlignment="1">
      <alignment horizontal="center" vertical="center"/>
    </xf>
    <xf numFmtId="1" fontId="2" fillId="0" borderId="67" xfId="0" applyNumberFormat="1" applyFont="1" applyBorder="1" applyAlignment="1">
      <alignment horizontal="center" vertical="center"/>
    </xf>
    <xf numFmtId="0" fontId="2" fillId="0" borderId="47" xfId="0" applyFont="1" applyBorder="1" applyAlignment="1">
      <alignment horizontal="left" vertical="top" wrapText="1"/>
    </xf>
    <xf numFmtId="1" fontId="2" fillId="0" borderId="47" xfId="0" applyNumberFormat="1" applyFont="1" applyBorder="1" applyAlignment="1">
      <alignment horizontal="center" vertical="center"/>
    </xf>
    <xf numFmtId="0" fontId="2" fillId="0" borderId="69" xfId="0" applyFont="1" applyBorder="1" applyAlignment="1">
      <alignment horizontal="center" vertical="center"/>
    </xf>
    <xf numFmtId="0" fontId="2" fillId="0" borderId="60" xfId="0" applyFont="1" applyBorder="1" applyAlignment="1">
      <alignment horizontal="center" vertical="center"/>
    </xf>
    <xf numFmtId="1" fontId="2" fillId="0" borderId="60" xfId="0" applyNumberFormat="1" applyFont="1" applyBorder="1" applyAlignment="1">
      <alignment horizontal="center" vertical="center"/>
    </xf>
    <xf numFmtId="0" fontId="2" fillId="0" borderId="63" xfId="0" applyFont="1" applyBorder="1" applyAlignment="1">
      <alignment horizontal="center" vertical="center"/>
    </xf>
    <xf numFmtId="0" fontId="2" fillId="0" borderId="64" xfId="0" applyFont="1" applyBorder="1" applyAlignment="1">
      <alignment horizontal="center" vertical="center"/>
    </xf>
    <xf numFmtId="0" fontId="2" fillId="0" borderId="54" xfId="0" applyFont="1" applyBorder="1" applyAlignment="1">
      <alignment horizontal="center" vertical="center" wrapText="1"/>
    </xf>
    <xf numFmtId="0" fontId="2" fillId="0" borderId="65" xfId="0" applyFont="1" applyBorder="1" applyAlignment="1">
      <alignment horizontal="center" vertical="center"/>
    </xf>
    <xf numFmtId="0" fontId="2" fillId="0" borderId="66" xfId="0" applyFont="1" applyBorder="1" applyAlignment="1">
      <alignment horizontal="center" vertical="center"/>
    </xf>
    <xf numFmtId="0" fontId="2" fillId="0" borderId="57" xfId="0" applyFont="1" applyBorder="1" applyAlignment="1">
      <alignment horizontal="center" vertical="center"/>
    </xf>
    <xf numFmtId="0" fontId="2" fillId="0" borderId="47" xfId="0" applyFont="1" applyBorder="1" applyAlignment="1">
      <alignment horizontal="center" vertical="center" wrapText="1"/>
    </xf>
    <xf numFmtId="0" fontId="2" fillId="0" borderId="59" xfId="0" applyFont="1" applyBorder="1" applyAlignment="1">
      <alignment horizontal="center" vertical="center"/>
    </xf>
    <xf numFmtId="0" fontId="2" fillId="0" borderId="60" xfId="0" applyFont="1" applyBorder="1" applyAlignment="1">
      <alignment horizontal="center" vertical="center" wrapText="1"/>
    </xf>
    <xf numFmtId="0" fontId="2" fillId="0" borderId="61" xfId="0" applyFont="1" applyBorder="1" applyAlignment="1">
      <alignment horizontal="center" vertical="center"/>
    </xf>
    <xf numFmtId="0" fontId="2" fillId="0" borderId="62" xfId="0" applyFont="1" applyBorder="1" applyAlignment="1">
      <alignment horizontal="center" vertical="center"/>
    </xf>
    <xf numFmtId="0" fontId="2" fillId="0" borderId="50" xfId="0" applyFont="1" applyBorder="1" applyAlignment="1">
      <alignment vertical="center"/>
    </xf>
    <xf numFmtId="0" fontId="2" fillId="0" borderId="22" xfId="0" applyFont="1" applyBorder="1" applyAlignment="1">
      <alignment horizontal="center" vertical="center" wrapText="1"/>
    </xf>
    <xf numFmtId="0" fontId="2" fillId="0" borderId="73" xfId="0" applyFont="1" applyBorder="1" applyAlignment="1">
      <alignment horizontal="center" vertical="center" wrapText="1"/>
    </xf>
    <xf numFmtId="0" fontId="2" fillId="0" borderId="73" xfId="0" applyFont="1" applyBorder="1" applyAlignment="1">
      <alignment horizontal="center" vertical="center"/>
    </xf>
    <xf numFmtId="0" fontId="2" fillId="0" borderId="74" xfId="0" applyFont="1" applyBorder="1" applyAlignment="1">
      <alignment horizontal="center" vertical="center"/>
    </xf>
    <xf numFmtId="0" fontId="2" fillId="0" borderId="75" xfId="0" applyFont="1" applyBorder="1" applyAlignment="1">
      <alignment horizontal="center" vertical="center" wrapText="1"/>
    </xf>
    <xf numFmtId="0" fontId="2" fillId="0" borderId="75" xfId="0" applyFont="1" applyBorder="1" applyAlignment="1">
      <alignment horizontal="center" vertical="center"/>
    </xf>
    <xf numFmtId="0" fontId="2" fillId="0" borderId="76" xfId="0" applyFont="1" applyBorder="1" applyAlignment="1">
      <alignment horizontal="center" vertical="center"/>
    </xf>
    <xf numFmtId="0" fontId="2" fillId="0" borderId="28" xfId="0" applyFont="1" applyBorder="1" applyAlignment="1">
      <alignment horizontal="left" vertical="center" wrapText="1"/>
    </xf>
    <xf numFmtId="0" fontId="0" fillId="0" borderId="0" xfId="0" pivotButton="1"/>
    <xf numFmtId="0" fontId="0" fillId="0" borderId="0" xfId="0" applyAlignment="1">
      <alignment horizontal="left"/>
    </xf>
    <xf numFmtId="0" fontId="1" fillId="13" borderId="77" xfId="0" applyFont="1" applyFill="1" applyBorder="1"/>
    <xf numFmtId="0" fontId="0" fillId="11" borderId="0" xfId="0" applyFill="1" applyAlignment="1">
      <alignment horizontal="left"/>
    </xf>
    <xf numFmtId="0" fontId="1" fillId="11" borderId="0" xfId="0" applyFont="1" applyFill="1" applyAlignment="1">
      <alignment horizontal="center"/>
    </xf>
    <xf numFmtId="0" fontId="3" fillId="4" borderId="4" xfId="0" applyFont="1" applyFill="1" applyBorder="1" applyAlignment="1">
      <alignment horizontal="center" vertical="center"/>
    </xf>
    <xf numFmtId="0" fontId="3" fillId="4" borderId="3" xfId="0" applyFont="1" applyFill="1" applyBorder="1" applyAlignment="1">
      <alignment horizontal="center" vertical="center"/>
    </xf>
    <xf numFmtId="0" fontId="1" fillId="13" borderId="78" xfId="0" applyFont="1" applyFill="1" applyBorder="1"/>
    <xf numFmtId="0" fontId="12" fillId="0" borderId="79" xfId="0" applyFont="1" applyBorder="1" applyAlignment="1">
      <alignment horizontal="center" vertical="center"/>
    </xf>
    <xf numFmtId="0" fontId="12" fillId="0" borderId="80" xfId="0" applyFont="1" applyBorder="1" applyAlignment="1">
      <alignment horizontal="center" vertical="center"/>
    </xf>
    <xf numFmtId="0" fontId="12" fillId="14" borderId="81" xfId="0" applyFont="1" applyFill="1" applyBorder="1" applyAlignment="1">
      <alignment vertical="center"/>
    </xf>
    <xf numFmtId="0" fontId="13" fillId="14" borderId="82" xfId="0" applyFont="1" applyFill="1" applyBorder="1" applyAlignment="1">
      <alignment horizontal="center" vertical="center"/>
    </xf>
    <xf numFmtId="0" fontId="12" fillId="0" borderId="81" xfId="0" applyFont="1" applyBorder="1" applyAlignment="1">
      <alignment vertical="center"/>
    </xf>
    <xf numFmtId="0" fontId="13" fillId="0" borderId="82" xfId="0" applyFont="1" applyBorder="1" applyAlignment="1">
      <alignment horizontal="center" vertical="center"/>
    </xf>
    <xf numFmtId="1" fontId="2" fillId="0" borderId="37" xfId="0" applyNumberFormat="1" applyFont="1" applyBorder="1" applyAlignment="1">
      <alignment horizontal="center" vertical="center"/>
    </xf>
    <xf numFmtId="0" fontId="2" fillId="0" borderId="83" xfId="0" applyFont="1" applyBorder="1" applyAlignment="1">
      <alignment horizontal="center" vertical="center"/>
    </xf>
    <xf numFmtId="0" fontId="2" fillId="0" borderId="75" xfId="0" applyFont="1" applyBorder="1" applyAlignment="1">
      <alignment horizontal="left" vertical="center" wrapText="1"/>
    </xf>
    <xf numFmtId="0" fontId="2" fillId="0" borderId="75" xfId="0" applyFont="1" applyBorder="1" applyAlignment="1">
      <alignment vertical="center"/>
    </xf>
    <xf numFmtId="1" fontId="2" fillId="0" borderId="75" xfId="0" applyNumberFormat="1" applyFont="1" applyBorder="1" applyAlignment="1">
      <alignment horizontal="center" vertical="center"/>
    </xf>
    <xf numFmtId="0" fontId="0" fillId="0" borderId="0" xfId="0" applyAlignment="1">
      <alignment horizontal="center" vertical="center"/>
    </xf>
    <xf numFmtId="0" fontId="1" fillId="0" borderId="10" xfId="0" applyFont="1" applyBorder="1" applyAlignment="1">
      <alignment horizontal="center" vertical="center"/>
    </xf>
    <xf numFmtId="0" fontId="1" fillId="0" borderId="10" xfId="0" applyFont="1" applyBorder="1" applyAlignment="1">
      <alignment horizontal="center" vertical="center" wrapText="1"/>
    </xf>
    <xf numFmtId="0" fontId="0" fillId="0" borderId="10" xfId="0" applyBorder="1" applyAlignment="1">
      <alignment horizontal="center" vertical="center"/>
    </xf>
    <xf numFmtId="0" fontId="0" fillId="0" borderId="10" xfId="0" applyBorder="1" applyAlignment="1">
      <alignment horizontal="center"/>
    </xf>
    <xf numFmtId="0" fontId="2" fillId="0" borderId="39" xfId="0" applyFont="1" applyBorder="1" applyAlignment="1">
      <alignment horizontal="center" vertical="center" wrapText="1"/>
    </xf>
    <xf numFmtId="0" fontId="2" fillId="3" borderId="39" xfId="0" applyFont="1" applyFill="1" applyBorder="1" applyAlignment="1">
      <alignment horizontal="center" vertical="center"/>
    </xf>
    <xf numFmtId="0" fontId="2" fillId="0" borderId="85" xfId="0" applyFont="1" applyBorder="1" applyAlignment="1">
      <alignment horizontal="center" vertical="center" wrapText="1"/>
    </xf>
    <xf numFmtId="0" fontId="2" fillId="0" borderId="39" xfId="0" applyFont="1" applyBorder="1" applyAlignment="1">
      <alignment horizontal="left" vertical="center" wrapText="1"/>
    </xf>
    <xf numFmtId="1" fontId="2" fillId="0" borderId="49" xfId="0" applyNumberFormat="1" applyFont="1" applyBorder="1" applyAlignment="1">
      <alignment horizontal="center" vertical="center"/>
    </xf>
    <xf numFmtId="1" fontId="2" fillId="0" borderId="39" xfId="0" applyNumberFormat="1" applyFont="1" applyBorder="1" applyAlignment="1">
      <alignment horizontal="center" vertical="center"/>
    </xf>
    <xf numFmtId="9" fontId="0" fillId="0" borderId="0" xfId="1" applyFont="1"/>
    <xf numFmtId="0" fontId="2" fillId="0" borderId="84" xfId="0" applyFont="1" applyBorder="1" applyAlignment="1">
      <alignment vertical="center"/>
    </xf>
    <xf numFmtId="0" fontId="1" fillId="0" borderId="51" xfId="0" applyFont="1" applyBorder="1" applyAlignment="1">
      <alignment horizontal="center" vertical="center"/>
    </xf>
    <xf numFmtId="0" fontId="2" fillId="0" borderId="85" xfId="0" applyFont="1" applyBorder="1" applyAlignment="1">
      <alignment vertical="center" wrapText="1"/>
    </xf>
    <xf numFmtId="14" fontId="2" fillId="0" borderId="39" xfId="0" applyNumberFormat="1" applyFont="1" applyBorder="1" applyAlignment="1">
      <alignment vertical="center"/>
    </xf>
    <xf numFmtId="0" fontId="2" fillId="0" borderId="39" xfId="0" applyFont="1" applyBorder="1" applyAlignment="1">
      <alignment horizontal="left" vertical="top" wrapText="1"/>
    </xf>
    <xf numFmtId="0" fontId="2" fillId="0" borderId="40" xfId="0" applyFont="1" applyBorder="1" applyAlignment="1">
      <alignment horizontal="center" vertical="center"/>
    </xf>
    <xf numFmtId="0" fontId="2" fillId="0" borderId="85" xfId="0" applyFont="1" applyBorder="1" applyAlignment="1">
      <alignment horizontal="center" vertical="center"/>
    </xf>
    <xf numFmtId="0" fontId="2" fillId="0" borderId="49" xfId="0" applyFont="1" applyBorder="1" applyAlignment="1">
      <alignment horizontal="center" vertical="center"/>
    </xf>
    <xf numFmtId="0" fontId="2" fillId="0" borderId="85" xfId="0" applyFont="1" applyBorder="1" applyAlignment="1">
      <alignment vertical="center"/>
    </xf>
    <xf numFmtId="0" fontId="2" fillId="0" borderId="39" xfId="0" applyFont="1" applyBorder="1" applyAlignment="1">
      <alignment vertical="center" wrapText="1"/>
    </xf>
    <xf numFmtId="0" fontId="2" fillId="0" borderId="49" xfId="0" applyFont="1" applyBorder="1" applyAlignment="1">
      <alignment vertical="center"/>
    </xf>
    <xf numFmtId="14" fontId="2" fillId="0" borderId="39" xfId="0" applyNumberFormat="1" applyFont="1" applyBorder="1" applyAlignment="1">
      <alignment horizontal="center" vertical="center"/>
    </xf>
    <xf numFmtId="1" fontId="2" fillId="0" borderId="40" xfId="0" applyNumberFormat="1" applyFont="1" applyBorder="1" applyAlignment="1">
      <alignment horizontal="center" vertical="center"/>
    </xf>
    <xf numFmtId="0" fontId="2" fillId="0" borderId="86" xfId="0" applyFont="1" applyBorder="1" applyAlignment="1">
      <alignment horizontal="center" vertical="center"/>
    </xf>
    <xf numFmtId="1" fontId="2" fillId="0" borderId="84" xfId="0" applyNumberFormat="1" applyFont="1" applyBorder="1" applyAlignment="1">
      <alignment horizontal="center" vertical="center"/>
    </xf>
    <xf numFmtId="0" fontId="2" fillId="0" borderId="84" xfId="0" applyFont="1" applyBorder="1" applyAlignment="1">
      <alignment horizontal="center" vertical="center"/>
    </xf>
    <xf numFmtId="0" fontId="1" fillId="3" borderId="10" xfId="0" applyFont="1" applyFill="1" applyBorder="1" applyAlignment="1">
      <alignment horizontal="center"/>
    </xf>
    <xf numFmtId="0" fontId="12" fillId="14" borderId="82" xfId="0" applyFont="1" applyFill="1" applyBorder="1" applyAlignment="1">
      <alignment horizontal="center" vertical="center"/>
    </xf>
    <xf numFmtId="0" fontId="0" fillId="0" borderId="10" xfId="0" applyBorder="1"/>
    <xf numFmtId="0" fontId="0" fillId="0" borderId="0" xfId="0" applyAlignment="1">
      <alignment horizontal="center"/>
    </xf>
    <xf numFmtId="0" fontId="1" fillId="0" borderId="0" xfId="0" applyFont="1" applyAlignment="1">
      <alignment horizontal="center" vertical="center"/>
    </xf>
    <xf numFmtId="0" fontId="9" fillId="0" borderId="0" xfId="0" applyFont="1" applyAlignment="1">
      <alignment horizontal="center" vertical="center"/>
    </xf>
    <xf numFmtId="0" fontId="14" fillId="0" borderId="0" xfId="0" applyFont="1" applyAlignment="1">
      <alignment horizontal="center" vertical="center"/>
    </xf>
    <xf numFmtId="0" fontId="2" fillId="0" borderId="51" xfId="0" applyFont="1" applyBorder="1" applyAlignment="1">
      <alignment horizontal="center" vertical="center"/>
    </xf>
    <xf numFmtId="0" fontId="2" fillId="0" borderId="44" xfId="0" applyFont="1" applyBorder="1" applyAlignment="1">
      <alignment horizontal="center" vertical="center"/>
    </xf>
    <xf numFmtId="0" fontId="2" fillId="0" borderId="68" xfId="0" applyFont="1" applyBorder="1" applyAlignment="1">
      <alignment horizontal="center" vertical="center"/>
    </xf>
    <xf numFmtId="0" fontId="5" fillId="0" borderId="0" xfId="0" applyFont="1" applyAlignment="1">
      <alignment horizontal="center" vertical="center"/>
    </xf>
    <xf numFmtId="0" fontId="15" fillId="0" borderId="12" xfId="0" applyFont="1" applyBorder="1" applyAlignment="1">
      <alignment horizontal="left" vertical="top" wrapText="1"/>
    </xf>
    <xf numFmtId="0" fontId="15" fillId="0" borderId="10" xfId="0" applyFont="1" applyBorder="1" applyAlignment="1">
      <alignment horizontal="left" vertical="top" wrapText="1"/>
    </xf>
    <xf numFmtId="0" fontId="15" fillId="0" borderId="17" xfId="0" applyFont="1" applyBorder="1" applyAlignment="1">
      <alignment horizontal="left" vertical="top" wrapText="1"/>
    </xf>
    <xf numFmtId="0" fontId="13" fillId="0" borderId="18" xfId="0" applyFont="1" applyBorder="1" applyAlignment="1">
      <alignment vertical="top" wrapText="1"/>
    </xf>
    <xf numFmtId="0" fontId="13" fillId="0" borderId="49" xfId="0" applyFont="1" applyBorder="1" applyAlignment="1">
      <alignment vertical="top" wrapText="1"/>
    </xf>
    <xf numFmtId="0" fontId="6" fillId="0" borderId="12" xfId="0" applyFont="1" applyBorder="1" applyAlignment="1">
      <alignment horizontal="center" vertical="center"/>
    </xf>
    <xf numFmtId="0" fontId="6" fillId="0" borderId="19" xfId="0" applyFont="1" applyBorder="1" applyAlignment="1">
      <alignment horizontal="center" vertical="center"/>
    </xf>
    <xf numFmtId="0" fontId="1" fillId="15" borderId="0" xfId="0" applyFont="1" applyFill="1" applyAlignment="1">
      <alignment horizontal="center" vertical="center"/>
    </xf>
    <xf numFmtId="0" fontId="0" fillId="11" borderId="0" xfId="0" applyFill="1"/>
    <xf numFmtId="0" fontId="2" fillId="0" borderId="28" xfId="0" applyFont="1" applyBorder="1" applyAlignment="1">
      <alignment horizontal="left" vertical="top" wrapText="1"/>
    </xf>
    <xf numFmtId="0" fontId="2" fillId="0" borderId="48" xfId="0" applyFont="1" applyBorder="1" applyAlignment="1">
      <alignment horizontal="left" vertical="top" wrapText="1"/>
    </xf>
    <xf numFmtId="0" fontId="2" fillId="0" borderId="70" xfId="0" applyFont="1" applyBorder="1" applyAlignment="1">
      <alignment horizontal="left" vertical="top" wrapText="1"/>
    </xf>
    <xf numFmtId="0" fontId="2" fillId="0" borderId="71" xfId="0" applyFont="1" applyBorder="1" applyAlignment="1">
      <alignment horizontal="left" vertical="top" wrapText="1"/>
    </xf>
    <xf numFmtId="0" fontId="2" fillId="0" borderId="72" xfId="0" applyFont="1" applyBorder="1" applyAlignment="1">
      <alignment horizontal="left" vertical="top" wrapText="1"/>
    </xf>
    <xf numFmtId="0" fontId="13" fillId="0" borderId="56" xfId="0" applyFont="1" applyBorder="1" applyAlignment="1">
      <alignment horizontal="left" vertical="top" wrapText="1"/>
    </xf>
    <xf numFmtId="0" fontId="7" fillId="0" borderId="49" xfId="0" applyFont="1" applyBorder="1" applyAlignment="1">
      <alignment horizontal="left" vertical="top" wrapText="1"/>
    </xf>
    <xf numFmtId="0" fontId="2" fillId="0" borderId="49" xfId="0" applyFont="1" applyBorder="1" applyAlignment="1">
      <alignment horizontal="left" vertical="top"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4" fillId="10" borderId="0" xfId="0" applyFont="1" applyFill="1" applyAlignment="1">
      <alignment horizontal="left" vertical="center"/>
    </xf>
    <xf numFmtId="0" fontId="4" fillId="9" borderId="0" xfId="0" applyFont="1" applyFill="1" applyAlignment="1">
      <alignment horizontal="left"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8" borderId="6" xfId="0" applyFont="1" applyFill="1" applyBorder="1" applyAlignment="1">
      <alignment horizontal="center" vertical="center" wrapText="1"/>
    </xf>
    <xf numFmtId="0" fontId="3" fillId="8" borderId="20"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21" xfId="0" applyFont="1" applyFill="1" applyBorder="1" applyAlignment="1">
      <alignment horizontal="center" vertical="center" wrapText="1"/>
    </xf>
    <xf numFmtId="0" fontId="3" fillId="8" borderId="9" xfId="0" applyFont="1" applyFill="1" applyBorder="1" applyAlignment="1">
      <alignment horizontal="center" vertical="center" wrapText="1"/>
    </xf>
    <xf numFmtId="0" fontId="3" fillId="5" borderId="1" xfId="0" applyFont="1" applyFill="1" applyBorder="1" applyAlignment="1">
      <alignment horizontal="center"/>
    </xf>
    <xf numFmtId="0" fontId="3" fillId="5" borderId="24" xfId="0" applyFont="1" applyFill="1" applyBorder="1" applyAlignment="1">
      <alignment horizontal="center"/>
    </xf>
    <xf numFmtId="0" fontId="3" fillId="5" borderId="2" xfId="0" applyFont="1" applyFill="1" applyBorder="1" applyAlignment="1">
      <alignment horizontal="center"/>
    </xf>
    <xf numFmtId="0" fontId="3" fillId="7" borderId="1" xfId="0" applyFont="1" applyFill="1" applyBorder="1" applyAlignment="1">
      <alignment horizontal="center"/>
    </xf>
    <xf numFmtId="0" fontId="3" fillId="7" borderId="24" xfId="0" applyFont="1" applyFill="1" applyBorder="1" applyAlignment="1">
      <alignment horizontal="center"/>
    </xf>
    <xf numFmtId="0" fontId="3" fillId="8" borderId="1" xfId="0" applyFont="1" applyFill="1" applyBorder="1" applyAlignment="1">
      <alignment horizontal="center"/>
    </xf>
    <xf numFmtId="0" fontId="3" fillId="8" borderId="24" xfId="0" applyFont="1" applyFill="1" applyBorder="1" applyAlignment="1">
      <alignment horizontal="center"/>
    </xf>
    <xf numFmtId="0" fontId="3" fillId="8" borderId="2" xfId="0" applyFont="1" applyFill="1" applyBorder="1" applyAlignment="1">
      <alignment horizontal="center"/>
    </xf>
    <xf numFmtId="0" fontId="3" fillId="7" borderId="1" xfId="0" applyFont="1" applyFill="1" applyBorder="1" applyAlignment="1">
      <alignment horizontal="center" wrapText="1"/>
    </xf>
    <xf numFmtId="0" fontId="3" fillId="7" borderId="24" xfId="0" applyFont="1" applyFill="1" applyBorder="1" applyAlignment="1">
      <alignment horizontal="center" wrapText="1"/>
    </xf>
    <xf numFmtId="0" fontId="3" fillId="7" borderId="2" xfId="0" applyFont="1" applyFill="1" applyBorder="1" applyAlignment="1">
      <alignment horizontal="center" wrapText="1"/>
    </xf>
    <xf numFmtId="0" fontId="2" fillId="0" borderId="56" xfId="0" applyFont="1" applyBorder="1" applyAlignment="1">
      <alignment horizontal="left" vertical="center" wrapText="1"/>
    </xf>
    <xf numFmtId="0" fontId="2" fillId="0" borderId="48" xfId="0" applyFont="1" applyBorder="1" applyAlignment="1">
      <alignment horizontal="left" vertical="center" wrapText="1"/>
    </xf>
    <xf numFmtId="0" fontId="2" fillId="0" borderId="49" xfId="0" applyFont="1" applyBorder="1" applyAlignment="1">
      <alignment horizontal="left" vertical="center" wrapText="1"/>
    </xf>
    <xf numFmtId="0" fontId="2" fillId="0" borderId="49" xfId="0" applyFont="1" applyBorder="1" applyAlignment="1">
      <alignment horizontal="left" vertical="top"/>
    </xf>
    <xf numFmtId="0" fontId="2" fillId="0" borderId="35" xfId="0" applyFont="1" applyBorder="1" applyAlignment="1">
      <alignment horizontal="left" vertical="top" wrapText="1"/>
    </xf>
    <xf numFmtId="0" fontId="2" fillId="2" borderId="28" xfId="0" applyFont="1" applyFill="1" applyBorder="1" applyAlignment="1">
      <alignment horizontal="left" vertical="top" wrapText="1"/>
    </xf>
    <xf numFmtId="0" fontId="2" fillId="2" borderId="48" xfId="0" applyFont="1" applyFill="1" applyBorder="1" applyAlignment="1">
      <alignment horizontal="left" vertical="top" wrapText="1"/>
    </xf>
    <xf numFmtId="0" fontId="2" fillId="0" borderId="28" xfId="0" applyFont="1" applyBorder="1" applyAlignment="1">
      <alignment horizontal="center" vertical="top" wrapText="1"/>
    </xf>
    <xf numFmtId="0" fontId="2" fillId="0" borderId="48" xfId="0" applyFont="1" applyBorder="1" applyAlignment="1">
      <alignment horizontal="center" vertical="top" wrapText="1"/>
    </xf>
    <xf numFmtId="0" fontId="2" fillId="0" borderId="49" xfId="0" applyFont="1" applyBorder="1" applyAlignment="1">
      <alignment horizontal="center" vertical="top" wrapText="1"/>
    </xf>
    <xf numFmtId="0" fontId="2" fillId="0" borderId="28" xfId="0" applyFont="1" applyBorder="1" applyAlignment="1">
      <alignment horizontal="left" vertical="center" wrapText="1"/>
    </xf>
    <xf numFmtId="0" fontId="3" fillId="7" borderId="2" xfId="0" applyFont="1" applyFill="1" applyBorder="1" applyAlignment="1">
      <alignment horizontal="center"/>
    </xf>
    <xf numFmtId="0" fontId="2" fillId="0" borderId="28" xfId="0" applyFont="1" applyBorder="1" applyAlignment="1">
      <alignment horizontal="center" vertical="center" wrapText="1"/>
    </xf>
    <xf numFmtId="0" fontId="2" fillId="0" borderId="49" xfId="0" applyFont="1" applyBorder="1" applyAlignment="1">
      <alignment horizontal="center" vertical="center" wrapText="1"/>
    </xf>
    <xf numFmtId="0" fontId="1" fillId="0" borderId="10" xfId="0" applyFont="1" applyBorder="1" applyAlignment="1">
      <alignment horizontal="center" vertical="center"/>
    </xf>
    <xf numFmtId="0" fontId="0" fillId="0" borderId="10" xfId="0" applyBorder="1" applyAlignment="1">
      <alignment horizontal="center" vertical="center"/>
    </xf>
    <xf numFmtId="0" fontId="0" fillId="0" borderId="47" xfId="0" applyBorder="1" applyAlignment="1">
      <alignment horizontal="center" vertical="center"/>
    </xf>
    <xf numFmtId="0" fontId="0" fillId="0" borderId="23" xfId="0" applyBorder="1" applyAlignment="1">
      <alignment horizontal="center" vertical="center"/>
    </xf>
    <xf numFmtId="0" fontId="0" fillId="0" borderId="31" xfId="0" applyBorder="1" applyAlignment="1">
      <alignment horizontal="center" vertical="center"/>
    </xf>
    <xf numFmtId="0" fontId="0" fillId="0" borderId="26" xfId="0" applyBorder="1" applyAlignment="1">
      <alignment horizontal="center" vertical="center"/>
    </xf>
    <xf numFmtId="0" fontId="1" fillId="0" borderId="31" xfId="0" applyFont="1" applyBorder="1" applyAlignment="1">
      <alignment horizontal="center" vertical="center"/>
    </xf>
    <xf numFmtId="0" fontId="1" fillId="0" borderId="26" xfId="0" applyFont="1" applyBorder="1" applyAlignment="1">
      <alignment horizontal="center" vertical="center"/>
    </xf>
    <xf numFmtId="0" fontId="1" fillId="0" borderId="47" xfId="0" applyFont="1" applyBorder="1" applyAlignment="1">
      <alignment horizontal="center" vertical="center"/>
    </xf>
    <xf numFmtId="0" fontId="1" fillId="0" borderId="23" xfId="0" applyFont="1" applyBorder="1" applyAlignment="1">
      <alignment horizontal="center" vertical="center"/>
    </xf>
  </cellXfs>
  <cellStyles count="2">
    <cellStyle name="Normal" xfId="0" builtinId="0"/>
    <cellStyle name="Porcentaje" xfId="1" builtinId="5"/>
  </cellStyles>
  <dxfs count="2">
    <dxf>
      <fill>
        <patternFill patternType="solid">
          <bgColor rgb="FFFFFF00"/>
        </patternFill>
      </fill>
    </dxf>
    <dxf>
      <fill>
        <patternFill patternType="solid">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pivotCacheDefinition" Target="pivotCache/pivotCacheDefinition5.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pivotCacheDefinition" Target="pivotCache/pivotCacheDefinition4.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pivotCacheDefinition" Target="pivotCache/pivotCacheDefinition3.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2.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DinamicaMRC!$H$3</c:f>
              <c:strCache>
                <c:ptCount val="1"/>
                <c:pt idx="0">
                  <c:v>Corrupción</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DinamicaMRC!$G$4:$G$19</c:f>
              <c:strCache>
                <c:ptCount val="16"/>
                <c:pt idx="0">
                  <c:v> BS</c:v>
                </c:pt>
                <c:pt idx="1">
                  <c:v> AL</c:v>
                </c:pt>
                <c:pt idx="2">
                  <c:v> ATC</c:v>
                </c:pt>
                <c:pt idx="3">
                  <c:v> EI</c:v>
                </c:pt>
                <c:pt idx="4">
                  <c:v> FD</c:v>
                </c:pt>
                <c:pt idx="5">
                  <c:v> FP</c:v>
                </c:pt>
                <c:pt idx="6">
                  <c:v> GC</c:v>
                </c:pt>
                <c:pt idx="7">
                  <c:v> RF</c:v>
                </c:pt>
                <c:pt idx="8">
                  <c:v> GT</c:v>
                </c:pt>
                <c:pt idx="9">
                  <c:v> GH</c:v>
                </c:pt>
                <c:pt idx="10">
                  <c:v> GD</c:v>
                </c:pt>
                <c:pt idx="11">
                  <c:v> GF</c:v>
                </c:pt>
                <c:pt idx="12">
                  <c:v> GJ</c:v>
                </c:pt>
                <c:pt idx="13">
                  <c:v> PD</c:v>
                </c:pt>
                <c:pt idx="14">
                  <c:v> IVC</c:v>
                </c:pt>
                <c:pt idx="15">
                  <c:v> SI</c:v>
                </c:pt>
              </c:strCache>
            </c:strRef>
          </c:cat>
          <c:val>
            <c:numRef>
              <c:f>DinamicaMRC!$H$4:$H$19</c:f>
              <c:numCache>
                <c:formatCode>General</c:formatCode>
                <c:ptCount val="16"/>
                <c:pt idx="0">
                  <c:v>1</c:v>
                </c:pt>
                <c:pt idx="1">
                  <c:v>1</c:v>
                </c:pt>
                <c:pt idx="2">
                  <c:v>3</c:v>
                </c:pt>
                <c:pt idx="3">
                  <c:v>1</c:v>
                </c:pt>
                <c:pt idx="4">
                  <c:v>1</c:v>
                </c:pt>
                <c:pt idx="5">
                  <c:v>1</c:v>
                </c:pt>
                <c:pt idx="6">
                  <c:v>1</c:v>
                </c:pt>
                <c:pt idx="7">
                  <c:v>1</c:v>
                </c:pt>
                <c:pt idx="8">
                  <c:v>1</c:v>
                </c:pt>
                <c:pt idx="9">
                  <c:v>1</c:v>
                </c:pt>
                <c:pt idx="10">
                  <c:v>1</c:v>
                </c:pt>
                <c:pt idx="11">
                  <c:v>1</c:v>
                </c:pt>
                <c:pt idx="12">
                  <c:v>1</c:v>
                </c:pt>
                <c:pt idx="13">
                  <c:v>1</c:v>
                </c:pt>
                <c:pt idx="14">
                  <c:v>1</c:v>
                </c:pt>
                <c:pt idx="15">
                  <c:v>1</c:v>
                </c:pt>
              </c:numCache>
            </c:numRef>
          </c:val>
          <c:extLst>
            <c:ext xmlns:c16="http://schemas.microsoft.com/office/drawing/2014/chart" uri="{C3380CC4-5D6E-409C-BE32-E72D297353CC}">
              <c16:uniqueId val="{00000000-8617-496A-BFFD-191AE9453983}"/>
            </c:ext>
          </c:extLst>
        </c:ser>
        <c:ser>
          <c:idx val="1"/>
          <c:order val="1"/>
          <c:tx>
            <c:strRef>
              <c:f>DinamicaMRC!$I$3</c:f>
              <c:strCache>
                <c:ptCount val="1"/>
                <c:pt idx="0">
                  <c:v>Fiscal</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DinamicaMRC!$G$4:$G$19</c:f>
              <c:strCache>
                <c:ptCount val="16"/>
                <c:pt idx="0">
                  <c:v> BS</c:v>
                </c:pt>
                <c:pt idx="1">
                  <c:v> AL</c:v>
                </c:pt>
                <c:pt idx="2">
                  <c:v> ATC</c:v>
                </c:pt>
                <c:pt idx="3">
                  <c:v> EI</c:v>
                </c:pt>
                <c:pt idx="4">
                  <c:v> FD</c:v>
                </c:pt>
                <c:pt idx="5">
                  <c:v> FP</c:v>
                </c:pt>
                <c:pt idx="6">
                  <c:v> GC</c:v>
                </c:pt>
                <c:pt idx="7">
                  <c:v> RF</c:v>
                </c:pt>
                <c:pt idx="8">
                  <c:v> GT</c:v>
                </c:pt>
                <c:pt idx="9">
                  <c:v> GH</c:v>
                </c:pt>
                <c:pt idx="10">
                  <c:v> GD</c:v>
                </c:pt>
                <c:pt idx="11">
                  <c:v> GF</c:v>
                </c:pt>
                <c:pt idx="12">
                  <c:v> GJ</c:v>
                </c:pt>
                <c:pt idx="13">
                  <c:v> PD</c:v>
                </c:pt>
                <c:pt idx="14">
                  <c:v> IVC</c:v>
                </c:pt>
                <c:pt idx="15">
                  <c:v> SI</c:v>
                </c:pt>
              </c:strCache>
            </c:strRef>
          </c:cat>
          <c:val>
            <c:numRef>
              <c:f>DinamicaMRC!$I$4:$I$19</c:f>
              <c:numCache>
                <c:formatCode>General</c:formatCode>
                <c:ptCount val="16"/>
                <c:pt idx="0">
                  <c:v>0</c:v>
                </c:pt>
                <c:pt idx="1">
                  <c:v>1</c:v>
                </c:pt>
                <c:pt idx="2">
                  <c:v>1</c:v>
                </c:pt>
                <c:pt idx="3">
                  <c:v>0</c:v>
                </c:pt>
                <c:pt idx="4">
                  <c:v>1</c:v>
                </c:pt>
                <c:pt idx="5">
                  <c:v>0</c:v>
                </c:pt>
                <c:pt idx="6">
                  <c:v>0</c:v>
                </c:pt>
                <c:pt idx="7">
                  <c:v>1</c:v>
                </c:pt>
                <c:pt idx="8">
                  <c:v>0</c:v>
                </c:pt>
                <c:pt idx="9">
                  <c:v>1</c:v>
                </c:pt>
                <c:pt idx="10">
                  <c:v>0</c:v>
                </c:pt>
                <c:pt idx="11">
                  <c:v>1</c:v>
                </c:pt>
                <c:pt idx="12">
                  <c:v>1</c:v>
                </c:pt>
                <c:pt idx="13">
                  <c:v>0</c:v>
                </c:pt>
                <c:pt idx="14">
                  <c:v>0</c:v>
                </c:pt>
                <c:pt idx="15">
                  <c:v>0</c:v>
                </c:pt>
              </c:numCache>
            </c:numRef>
          </c:val>
          <c:extLst>
            <c:ext xmlns:c16="http://schemas.microsoft.com/office/drawing/2014/chart" uri="{C3380CC4-5D6E-409C-BE32-E72D297353CC}">
              <c16:uniqueId val="{00000001-8617-496A-BFFD-191AE9453983}"/>
            </c:ext>
          </c:extLst>
        </c:ser>
        <c:dLbls>
          <c:showLegendKey val="0"/>
          <c:showVal val="0"/>
          <c:showCatName val="0"/>
          <c:showSerName val="0"/>
          <c:showPercent val="0"/>
          <c:showBubbleSize val="0"/>
        </c:dLbls>
        <c:gapWidth val="150"/>
        <c:overlap val="100"/>
        <c:axId val="328869359"/>
        <c:axId val="328871279"/>
      </c:barChart>
      <c:catAx>
        <c:axId val="328869359"/>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baseline="0"/>
                  <a:t>Proceso</a:t>
                </a:r>
                <a:endParaRPr lang="es-CO"/>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28871279"/>
        <c:crosses val="autoZero"/>
        <c:auto val="1"/>
        <c:lblAlgn val="ctr"/>
        <c:lblOffset val="100"/>
        <c:noMultiLvlLbl val="0"/>
      </c:catAx>
      <c:valAx>
        <c:axId val="328871279"/>
        <c:scaling>
          <c:orientation val="minMax"/>
          <c:max val="4"/>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sz="1000" b="0" i="0" u="none" strike="noStrike" kern="1200" baseline="0">
                    <a:solidFill>
                      <a:sysClr val="windowText" lastClr="000000">
                        <a:lumMod val="65000"/>
                        <a:lumOff val="35000"/>
                      </a:sysClr>
                    </a:solidFill>
                  </a:rPr>
                  <a:t>Cantidad de riesgos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28869359"/>
        <c:crosses val="autoZero"/>
        <c:crossBetween val="between"/>
        <c:maj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571500</xdr:colOff>
      <xdr:row>1</xdr:row>
      <xdr:rowOff>57150</xdr:rowOff>
    </xdr:from>
    <xdr:to>
      <xdr:col>0</xdr:col>
      <xdr:colOff>1390650</xdr:colOff>
      <xdr:row>4</xdr:row>
      <xdr:rowOff>142875</xdr:rowOff>
    </xdr:to>
    <xdr:pic>
      <xdr:nvPicPr>
        <xdr:cNvPr id="2" name="Imagen 5">
          <a:extLst>
            <a:ext uri="{FF2B5EF4-FFF2-40B4-BE49-F238E27FC236}">
              <a16:creationId xmlns:a16="http://schemas.microsoft.com/office/drawing/2014/main" id="{DE7AA597-AD8F-4FEE-B573-5AA25FC009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266700"/>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571500</xdr:colOff>
      <xdr:row>1</xdr:row>
      <xdr:rowOff>28575</xdr:rowOff>
    </xdr:from>
    <xdr:to>
      <xdr:col>0</xdr:col>
      <xdr:colOff>1390650</xdr:colOff>
      <xdr:row>4</xdr:row>
      <xdr:rowOff>114300</xdr:rowOff>
    </xdr:to>
    <xdr:pic>
      <xdr:nvPicPr>
        <xdr:cNvPr id="2" name="Imagen 5">
          <a:extLst>
            <a:ext uri="{FF2B5EF4-FFF2-40B4-BE49-F238E27FC236}">
              <a16:creationId xmlns:a16="http://schemas.microsoft.com/office/drawing/2014/main" id="{A3C811B3-5A08-4BC3-9FFD-BFC4C11AD8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238125"/>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19</xdr:col>
      <xdr:colOff>57150</xdr:colOff>
      <xdr:row>41</xdr:row>
      <xdr:rowOff>9525</xdr:rowOff>
    </xdr:to>
    <xdr:pic>
      <xdr:nvPicPr>
        <xdr:cNvPr id="2" name="Picture 1">
          <a:extLst>
            <a:ext uri="{FF2B5EF4-FFF2-40B4-BE49-F238E27FC236}">
              <a16:creationId xmlns:a16="http://schemas.microsoft.com/office/drawing/2014/main" id="{3434FAB0-9541-8188-0FFB-7E5E36BD43EB}"/>
            </a:ext>
          </a:extLst>
        </xdr:cNvPr>
        <xdr:cNvPicPr>
          <a:picLocks noChangeAspect="1"/>
        </xdr:cNvPicPr>
      </xdr:nvPicPr>
      <xdr:blipFill>
        <a:blip xmlns:r="http://schemas.openxmlformats.org/officeDocument/2006/relationships" r:embed="rId1"/>
        <a:stretch>
          <a:fillRect/>
        </a:stretch>
      </xdr:blipFill>
      <xdr:spPr>
        <a:xfrm>
          <a:off x="0" y="19050"/>
          <a:ext cx="11639550" cy="78009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66674</xdr:colOff>
      <xdr:row>21</xdr:row>
      <xdr:rowOff>19049</xdr:rowOff>
    </xdr:from>
    <xdr:to>
      <xdr:col>6</xdr:col>
      <xdr:colOff>114299</xdr:colOff>
      <xdr:row>34</xdr:row>
      <xdr:rowOff>123824</xdr:rowOff>
    </xdr:to>
    <xdr:graphicFrame macro="">
      <xdr:nvGraphicFramePr>
        <xdr:cNvPr id="100" name="Gráfico 1">
          <a:extLst>
            <a:ext uri="{FF2B5EF4-FFF2-40B4-BE49-F238E27FC236}">
              <a16:creationId xmlns:a16="http://schemas.microsoft.com/office/drawing/2014/main" id="{A68B7D7B-10B5-4262-BD91-4A9A3DF5A3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Maria Paola Riaño Niño" id="{3D4C7B71-9BDD-476D-9730-1193D1BD1247}" userId="S::Mrianon@mindeporte.gov.co::fcb26fc6-87eb-49cd-ad1a-a8b302073455" providerId="AD"/>
  <person displayName="Maria Paola Riaño Niño" id="{14E5287B-E8B5-4FA1-BA3E-BBD6AAF40C32}" userId="S::mrianon@mindeporte.gov.co::fcb26fc6-87eb-49cd-ad1a-a8b302073455"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Niño" refreshedDate="45912.686078356484" createdVersion="8" refreshedVersion="8" minRefreshableVersion="3" recordCount="16" xr:uid="{F937EE96-DD4C-46F5-AF36-A6E849D27684}">
  <cacheSource type="worksheet">
    <worksheetSource ref="F1:I17" sheet="T2"/>
  </cacheSource>
  <cacheFields count="4">
    <cacheField name="Siglas" numFmtId="0">
      <sharedItems/>
    </cacheField>
    <cacheField name="Corrupción" numFmtId="0">
      <sharedItems containsSemiMixedTypes="0" containsString="0" containsNumber="1" containsInteger="1" minValue="1" maxValue="3"/>
    </cacheField>
    <cacheField name="Fiscal" numFmtId="0">
      <sharedItems containsSemiMixedTypes="0" containsString="0" containsNumber="1" containsInteger="1" minValue="0" maxValue="1"/>
    </cacheField>
    <cacheField name="Tipo Proceso" numFmtId="0">
      <sharedItems count="4">
        <s v="Apoyo"/>
        <s v="Misional"/>
        <s v="Evaluación"/>
        <s v="Estratégico"/>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Niño" refreshedDate="45912.692913773149" createdVersion="8" refreshedVersion="8" minRefreshableVersion="3" recordCount="12" xr:uid="{33C73719-3FFC-4187-82EB-63C676E078E9}">
  <cacheSource type="worksheet">
    <worksheetSource ref="A9:AB21" sheet="Sg-MRF"/>
  </cacheSource>
  <cacheFields count="28">
    <cacheField name="Nombre del Proceso" numFmtId="0">
      <sharedItems count="7">
        <s v="Altos Logros "/>
        <s v="Fomento al Desarrollo Humano y Social  "/>
        <s v="Apoyo a la Infraestructura Técnica y Científica "/>
        <s v="Gestión del Talento Humano "/>
        <s v="Gestión Financiera "/>
        <s v="Gestión Jurídica "/>
        <s v="Gestión de los Recursos Físicos "/>
      </sharedItems>
    </cacheField>
    <cacheField name="Siglas" numFmtId="0">
      <sharedItems count="7">
        <s v=" AL"/>
        <s v=" FD"/>
        <s v=" ATC"/>
        <s v=" GH"/>
        <s v=" GF"/>
        <s v=" GJ"/>
        <s v=" RF"/>
      </sharedItems>
    </cacheField>
    <cacheField name="Descripción Riesgo" numFmtId="0">
      <sharedItems containsBlank="1" longText="1"/>
    </cacheField>
    <cacheField name="¿Cumple con la redacción del Riesgo Fiscal?" numFmtId="0">
      <sharedItems containsBlank="1"/>
    </cacheField>
    <cacheField name="Fecha de Elaboración o Actualización" numFmtId="0">
      <sharedItems containsNonDate="0" containsDate="1" containsString="0" containsBlank="1" minDate="2024-10-30T00:00:00" maxDate="2025-08-29T00:00:00"/>
    </cacheField>
    <cacheField name="Fecha de Monitoreo 1a Línea de Defensa" numFmtId="0">
      <sharedItems containsDate="1" containsBlank="1" containsMixedTypes="1" minDate="2025-08-27T00:00:00" maxDate="2025-09-01T00:00:00"/>
    </cacheField>
    <cacheField name="Fecha de Monitoreo 2da Línea de Defensa" numFmtId="0">
      <sharedItems containsNonDate="0" containsDate="1" containsString="0" containsBlank="1" minDate="2025-09-02T00:00:00" maxDate="2025-09-04T00:00:00"/>
    </cacheField>
    <cacheField name="Tipo Proceso" numFmtId="0">
      <sharedItems containsBlank="1"/>
    </cacheField>
    <cacheField name="Zona de Riesgo Inherente" numFmtId="1">
      <sharedItems containsBlank="1"/>
    </cacheField>
    <cacheField name="¿Presenta descripción de la valoración de controles?" numFmtId="0">
      <sharedItems/>
    </cacheField>
    <cacheField name="Descripción del Control" numFmtId="0">
      <sharedItems longText="1"/>
    </cacheField>
    <cacheField name="Atributo del Control" numFmtId="0">
      <sharedItems/>
    </cacheField>
    <cacheField name="¿Los controles son efectivos?" numFmtId="0">
      <sharedItems/>
    </cacheField>
    <cacheField name="¿Los controles cuentan con responsables de su ejecución? " numFmtId="0">
      <sharedItems/>
    </cacheField>
    <cacheField name="¿La periodicidad de los controles es oportuna para mitigar el riesgo?" numFmtId="0">
      <sharedItems/>
    </cacheField>
    <cacheField name="Tratamiento" numFmtId="1">
      <sharedItems/>
    </cacheField>
    <cacheField name="Zona de Riesgo Residual Final" numFmtId="1">
      <sharedItems/>
    </cacheField>
    <cacheField name="¿Se cuenta con evidencias de la ejecución del control?" numFmtId="0">
      <sharedItems/>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acheField>
    <cacheField name="Observ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6038.113528819442" createdVersion="8" refreshedVersion="8" minRefreshableVersion="3" recordCount="39" xr:uid="{A34CC0F3-3546-4954-ACA2-DDF4DAB80F58}">
  <cacheSource type="worksheet">
    <worksheetSource ref="A9:AC48" sheet="Sg-MRC"/>
  </cacheSource>
  <cacheFields count="29">
    <cacheField name="Nombre del Proceso" numFmtId="0">
      <sharedItems count="16">
        <s v="Gestión de las Comunicaciones "/>
        <s v="Formulación y Adopción de Políticas, Planes y Programas  "/>
        <s v="Altos Logros "/>
        <s v="Inspección Vigilancia y Control "/>
        <s v="Fomento al Desarrollo Humano y Social  "/>
        <s v="Apoyo a la Infraestructura Técnica y Científica "/>
        <s v="Servicio Integral al Ciudadano "/>
        <s v="Gestión de TIC'S "/>
        <s v="Gestión del Talento Humano "/>
        <s v="Gestión Documental "/>
        <s v="Adquisición de Bienes y Servicios "/>
        <s v="Gestión Financiera "/>
        <s v="Gestión Jurídica "/>
        <s v="Gestión de los Recursos Físicos "/>
        <s v="Evaluación Independiente y Mejora Continua "/>
        <s v="Gestión Proceso Disciplinario "/>
      </sharedItems>
    </cacheField>
    <cacheField name="Siglas" numFmtId="0">
      <sharedItems count="16">
        <s v=" GC"/>
        <s v=" FP"/>
        <s v=" AL"/>
        <s v=" IVC"/>
        <s v=" FD"/>
        <s v=" ATC"/>
        <s v=" SI"/>
        <s v=" GT"/>
        <s v=" GH"/>
        <s v=" GD"/>
        <s v=" BS"/>
        <s v=" GF"/>
        <s v=" GJ"/>
        <s v=" RF"/>
        <s v=" EI"/>
        <s v=" PD"/>
      </sharedItems>
    </cacheField>
    <cacheField name="Descripción Riesgo" numFmtId="0">
      <sharedItems containsBlank="1" longText="1"/>
    </cacheField>
    <cacheField name="¿Cumple con la redacción del Riesgo de Corrupción?" numFmtId="0">
      <sharedItems containsBlank="1"/>
    </cacheField>
    <cacheField name="Fecha de Aprobacion" numFmtId="0">
      <sharedItems containsDate="1" containsBlank="1" containsMixedTypes="1" minDate="2024-10-30T00:00:00" maxDate="2025-12-19T00:00:00"/>
    </cacheField>
    <cacheField name="Fecha de Monitoreo 1a Línea de Defensa" numFmtId="0">
      <sharedItems containsDate="1" containsBlank="1" containsMixedTypes="1" minDate="2025-09-01T00:00:00" maxDate="2026-12-19T00:00:00"/>
    </cacheField>
    <cacheField name="Fecha de Monitoreo 2da Línea de Defensa" numFmtId="0">
      <sharedItems containsDate="1" containsBlank="1" containsMixedTypes="1" minDate="2025-09-02T00:00:00" maxDate="2027-01-01T00:00:00"/>
    </cacheField>
    <cacheField name="Tipo Proceso" numFmtId="0">
      <sharedItems containsBlank="1"/>
    </cacheField>
    <cacheField name="Zona de Riesgo Inherente" numFmtId="1">
      <sharedItems containsBlank="1"/>
    </cacheField>
    <cacheField name="¿Presenta descripción de la valoración de controles?" numFmtId="0">
      <sharedItems containsBlank="1"/>
    </cacheField>
    <cacheField name="Descripción del Control" numFmtId="0">
      <sharedItems containsBlank="1" longText="1"/>
    </cacheField>
    <cacheField name="Atributo del Control" numFmtId="0">
      <sharedItems containsBlank="1"/>
    </cacheField>
    <cacheField name="¿El diseño de los controles es efectivo?" numFmtId="0">
      <sharedItems containsBlank="1"/>
    </cacheField>
    <cacheField name="¿Los controles cuentan con responsables de su ejecución? " numFmtId="0">
      <sharedItems containsBlank="1"/>
    </cacheField>
    <cacheField name="¿La periodicidad de los controles es oportuna para mitigar el riesgo?" numFmtId="0">
      <sharedItems containsBlank="1"/>
    </cacheField>
    <cacheField name="Tratamiento" numFmtId="1">
      <sharedItems containsBlank="1"/>
    </cacheField>
    <cacheField name="Zona de Riesgo Residual Final" numFmtId="1">
      <sharedItems containsBlank="1"/>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acheField>
    <cacheField name="¿Cuántas alertas se convirtieron en denuncias por casos de corrupción?" numFmtId="0">
      <sharedItems containsString="0" containsBlank="1" containsNumber="1" containsInteger="1" minValue="0" maxValue="0"/>
    </cacheField>
    <cacheField name="Observaciones y recomend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6038.141569328705" createdVersion="8" refreshedVersion="8" minRefreshableVersion="3" recordCount="39" xr:uid="{0CCEF0AB-C5E3-4545-B23B-001B8CD8DF3A}">
  <cacheSource type="worksheet">
    <worksheetSource ref="B9:AC48" sheet="Sg-MRC"/>
  </cacheSource>
  <cacheFields count="28">
    <cacheField name="Siglas" numFmtId="0">
      <sharedItems count="16">
        <s v=" GC"/>
        <s v=" FP"/>
        <s v=" AL"/>
        <s v=" IVC"/>
        <s v=" FD"/>
        <s v=" ATC"/>
        <s v=" SI"/>
        <s v=" GT"/>
        <s v=" GH"/>
        <s v=" GD"/>
        <s v=" BS"/>
        <s v=" GF"/>
        <s v=" GJ"/>
        <s v=" RF"/>
        <s v=" EI"/>
        <s v=" PD"/>
      </sharedItems>
    </cacheField>
    <cacheField name="Descripción Riesgo" numFmtId="0">
      <sharedItems containsBlank="1" longText="1"/>
    </cacheField>
    <cacheField name="¿Cumple con la redacción del Riesgo de Corrupción?" numFmtId="0">
      <sharedItems containsBlank="1"/>
    </cacheField>
    <cacheField name="Fecha de Aprobacion" numFmtId="0">
      <sharedItems containsDate="1" containsBlank="1" containsMixedTypes="1" minDate="2024-10-30T00:00:00" maxDate="2025-12-19T00:00:00"/>
    </cacheField>
    <cacheField name="Fecha de Monitoreo 1a Línea de Defensa" numFmtId="0">
      <sharedItems containsDate="1" containsBlank="1" containsMixedTypes="1" minDate="2025-09-01T00:00:00" maxDate="2026-12-19T00:00:00"/>
    </cacheField>
    <cacheField name="Fecha de Monitoreo 2da Línea de Defensa" numFmtId="0">
      <sharedItems containsDate="1" containsBlank="1" containsMixedTypes="1" minDate="2025-09-02T00:00:00" maxDate="2027-01-01T00:00:00"/>
    </cacheField>
    <cacheField name="Tipo Proceso" numFmtId="0">
      <sharedItems containsBlank="1"/>
    </cacheField>
    <cacheField name="Zona de Riesgo Inherente" numFmtId="1">
      <sharedItems containsBlank="1"/>
    </cacheField>
    <cacheField name="¿Presenta descripción de la valoración de controles?" numFmtId="0">
      <sharedItems containsBlank="1"/>
    </cacheField>
    <cacheField name="Descripción del Control" numFmtId="0">
      <sharedItems containsBlank="1" longText="1"/>
    </cacheField>
    <cacheField name="Atributo del Control" numFmtId="0">
      <sharedItems containsBlank="1"/>
    </cacheField>
    <cacheField name="¿El diseño de los controles es efectivo?" numFmtId="0">
      <sharedItems containsBlank="1"/>
    </cacheField>
    <cacheField name="¿Los controles cuentan con responsables de su ejecución? " numFmtId="0">
      <sharedItems containsBlank="1"/>
    </cacheField>
    <cacheField name="¿La periodicidad de los controles es oportuna para mitigar el riesgo?" numFmtId="0">
      <sharedItems containsBlank="1"/>
    </cacheField>
    <cacheField name="Tratamiento" numFmtId="1">
      <sharedItems containsBlank="1"/>
    </cacheField>
    <cacheField name="Zona de Riesgo Residual Final" numFmtId="1">
      <sharedItems containsBlank="1"/>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ount="4">
        <s v="Si"/>
        <m/>
        <s v="No"/>
        <s v="No aplica" u="1"/>
      </sharedItems>
    </cacheField>
    <cacheField name="¿Cuántas alertas se convirtieron en denuncias por casos de corrupción?" numFmtId="0">
      <sharedItems containsString="0" containsBlank="1" containsNumber="1" containsInteger="1" minValue="0" maxValue="0"/>
    </cacheField>
    <cacheField name="Observaciones y recomend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6038.143906365738" createdVersion="8" refreshedVersion="8" minRefreshableVersion="3" recordCount="12" xr:uid="{2E1E5BF1-63C0-4392-8619-CF42DEB730C8}">
  <cacheSource type="worksheet">
    <worksheetSource ref="B9:AB21" sheet="Sg-MRF"/>
  </cacheSource>
  <cacheFields count="27">
    <cacheField name="Siglas" numFmtId="0">
      <sharedItems count="7">
        <s v=" AL"/>
        <s v=" FD"/>
        <s v=" ATC"/>
        <s v=" GH"/>
        <s v=" GF"/>
        <s v=" GJ"/>
        <s v=" RF"/>
      </sharedItems>
    </cacheField>
    <cacheField name="Descripción Riesgo" numFmtId="0">
      <sharedItems containsBlank="1" longText="1"/>
    </cacheField>
    <cacheField name="¿Cumple con la redacción del Riesgo Fiscal?" numFmtId="0">
      <sharedItems containsBlank="1"/>
    </cacheField>
    <cacheField name="Fecha de Aprobación" numFmtId="0">
      <sharedItems containsDate="1" containsBlank="1" containsMixedTypes="1" minDate="2024-10-30T00:00:00" maxDate="2025-08-29T00:00:00"/>
    </cacheField>
    <cacheField name="Fecha de Monitoreo 1a Línea de Defensa" numFmtId="0">
      <sharedItems containsDate="1" containsBlank="1" containsMixedTypes="1" minDate="2025-12-18T00:00:00" maxDate="2026-01-01T00:00:00"/>
    </cacheField>
    <cacheField name="Fecha de Monitoreo 2da Línea de Defensa" numFmtId="0">
      <sharedItems containsNonDate="0" containsDate="1" containsString="0" containsBlank="1" minDate="2025-12-31T00:00:00" maxDate="2026-01-01T00:00:00"/>
    </cacheField>
    <cacheField name="Tipo Proceso" numFmtId="0">
      <sharedItems containsBlank="1"/>
    </cacheField>
    <cacheField name="Zona de Riesgo Inherente" numFmtId="1">
      <sharedItems containsBlank="1"/>
    </cacheField>
    <cacheField name="¿Presenta descripción de la valoración de controles?" numFmtId="0">
      <sharedItems/>
    </cacheField>
    <cacheField name="Descripción del Control" numFmtId="0">
      <sharedItems longText="1"/>
    </cacheField>
    <cacheField name="Atributo del Control" numFmtId="0">
      <sharedItems/>
    </cacheField>
    <cacheField name="¿Los controles son efectivos?" numFmtId="0">
      <sharedItems/>
    </cacheField>
    <cacheField name="¿Los controles cuentan con responsables de su ejecución? " numFmtId="0">
      <sharedItems/>
    </cacheField>
    <cacheField name="¿La periodicidad de los controles es oportuna para mitigar el riesgo?" numFmtId="0">
      <sharedItems/>
    </cacheField>
    <cacheField name="Tratamiento" numFmtId="1">
      <sharedItems/>
    </cacheField>
    <cacheField name="Zona de Riesgo Residual Final" numFmtId="1">
      <sharedItems/>
    </cacheField>
    <cacheField name="¿Se cuenta con evidencias de la ejecución del control?" numFmtId="0">
      <sharedItems/>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ount="4">
        <s v="Si"/>
        <s v="No"/>
        <m/>
        <s v="No aplica" u="1"/>
      </sharedItems>
    </cacheField>
    <cacheField name="Observ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6">
  <r>
    <s v=" BS"/>
    <n v="1"/>
    <n v="0"/>
    <x v="0"/>
  </r>
  <r>
    <s v=" AL"/>
    <n v="1"/>
    <n v="1"/>
    <x v="1"/>
  </r>
  <r>
    <s v=" ATC"/>
    <n v="3"/>
    <n v="1"/>
    <x v="1"/>
  </r>
  <r>
    <s v=" EI"/>
    <n v="1"/>
    <n v="0"/>
    <x v="2"/>
  </r>
  <r>
    <s v=" FD"/>
    <n v="1"/>
    <n v="1"/>
    <x v="1"/>
  </r>
  <r>
    <s v=" FP"/>
    <n v="1"/>
    <n v="0"/>
    <x v="1"/>
  </r>
  <r>
    <s v=" GC"/>
    <n v="1"/>
    <n v="0"/>
    <x v="3"/>
  </r>
  <r>
    <s v=" RF"/>
    <n v="1"/>
    <n v="1"/>
    <x v="0"/>
  </r>
  <r>
    <s v=" GT"/>
    <n v="1"/>
    <n v="0"/>
    <x v="0"/>
  </r>
  <r>
    <s v=" GH"/>
    <n v="1"/>
    <n v="1"/>
    <x v="0"/>
  </r>
  <r>
    <s v=" GD"/>
    <n v="1"/>
    <n v="0"/>
    <x v="0"/>
  </r>
  <r>
    <s v=" GF"/>
    <n v="1"/>
    <n v="1"/>
    <x v="0"/>
  </r>
  <r>
    <s v=" GJ"/>
    <n v="1"/>
    <n v="1"/>
    <x v="0"/>
  </r>
  <r>
    <s v=" PD"/>
    <n v="1"/>
    <n v="0"/>
    <x v="2"/>
  </r>
  <r>
    <s v=" IVC"/>
    <n v="1"/>
    <n v="0"/>
    <x v="1"/>
  </r>
  <r>
    <s v=" SI"/>
    <n v="1"/>
    <n v="0"/>
    <x v="0"/>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
  <r>
    <x v="0"/>
    <x v="0"/>
    <s v="Posibilidad de afectacion economica por no recuperar los recursos transferidos a los contratistas que no se pudieron legalizar durante el periodo de ejecucion de los contratos y convenios celebrados por el Ministerio del Deporte por no generar a tiempo la liquidacion que de lugar a reintegro de recursos o al inicio de cobro correspondiente."/>
    <s v="No"/>
    <d v="2025-08-08T00:00:00"/>
    <d v="2025-08-31T00:00:00"/>
    <d v="2025-09-03T00:00:00"/>
    <s v="Misional"/>
    <s v="Moderado"/>
    <s v="Si"/>
    <s v="El profesional designado para apoyar el Grupo de Liquidaciones a cargo de los supervisores de contratos suscritos con recursos de la Dirección de Posicionamiento y Liderazgo Deportivo, de manera cuatrimestral verifica el cumplimiento de obligaciones, plazos, soportes y requisitos durante la etapa pre y contractual para apoyar al supervisor en la liquidación a través de la solicitud de los informes de soporte de la ejecución de las obligaciones contractuales, ejecución financiera y cumplimiento de requisitos normativos. En caso de identificar desviaciones y variaciones en el proceso, emite las alertas indicando la situación evidenciada para subsanar, de ser posible, la información requerida._x000a__x000a_De la ejecución de los controles se generará la siguiente evidencia:_x000a__x000a_Apoyo a la liquidación_x000a_1. Base de datos Excel con términos para la liquidación_x000a_3. Informe periódico sobre estado de liquidaciones al corte."/>
    <s v="Preventivo"/>
    <s v="Si"/>
    <s v="Si"/>
    <s v="Si"/>
    <s v="Aceptar"/>
    <s v="Bajo"/>
    <s v="Si"/>
    <s v="Si"/>
    <s v="Exigir a los contratistas (Federaciones deportivas nacionales) para que reintegren al tesoro nacional los recursos dejados de ejecutar en caso de identificar saldos a favor e incluir esta gestión en las actas de liquidación proyectadas."/>
    <s v="Si"/>
    <s v="Si"/>
    <s v="No"/>
    <s v="No aplica"/>
    <s v="No aplica"/>
    <s v="No aplica"/>
    <s v="Si"/>
    <s v="La redacción del riesgo no cumple con la metodología así como tampoco la estrategia de tratamiento, ya que no se puede aceptar, se debe evitar o reducir. Además se debe verificar la medición de las zonas de riesgo. _x000a__x000a_Se recomienda verificar la fuente de la información, tal como bases de datos de contratos, fechas de finalización, límites de liquidación, entre otras, que permitan seguimiento a los controles, acciones e indicadores planteados._x000a__x000a_R4-Ctrl1: no se deja claridad sobre el destinario de la alerta descrita en la actividad ni quien la genera. Tampoco como será la conservación de las alertas, las subsanaciones ni las evidencias de la ejecución del control. _x000a__x000a_R4-Acc1: no se detalla cómo se realizará la exigencia de reintegro, la evidencia no es consistente con la acción. _x000a__x000a_No se acogieron recomendaciones de redacción de riesgo controles y plan de tratamiento remitidas en el primer seguimiento de la tercera línea. "/>
  </r>
  <r>
    <x v="1"/>
    <x v="1"/>
    <s v="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al inicio de cobro a favor del Ministerio."/>
    <s v="Si"/>
    <d v="2025-04-22T00:00:00"/>
    <d v="2025-08-30T00:00:00"/>
    <d v="2025-09-02T00:00:00"/>
    <s v="Misional"/>
    <s v="Extremo"/>
    <s v="Si"/>
    <s v="Cada vez que se requiera, el y/o los supervisores de los GIT de la Dirección de Fomento y Desarrollo (Actividad Fìsica, Recreaciòn, Deporte Escolar, Deporte Social Comunitario), deben revisar y verificar el cumplimiento total de todas las obligaciones contractuales validar los soportes allegados para las liquidaciones. En caso de identificar desviaciones en la ejecución del control, notificar al ente que ejecuto el convenio y/o contrato las inconsistencias encontradas. De la ejecución de los controles se generará la siguiente evidencia:_x000a__x000a_1. Base de datos Excel con términos para la liquidación_x000a_2. Acta de reuniones mensuales del equipo de Liquidaciones con seguimiento al proceso._x000a_3. Informe periódico sobre estado de liquidaciones al corte. _x000a_4. Correos electrónicos cuando aplique_x000a__x000a__x000a_Frecuencia: Cuattrimestral "/>
    <s v="Preventivo"/>
    <s v="Si"/>
    <s v="Si"/>
    <s v="Si"/>
    <s v="Reducir (Mitigar)"/>
    <s v="Extremo"/>
    <s v="No"/>
    <s v="Si"/>
    <s v="Realizar seguimientos hasta el reintegro de la totalidad de los rendimientos financieros generados de los recursos no comprometidos ni ejecutados en los contratos, a favor del Ministerio del Deporte"/>
    <s v="No"/>
    <s v="No"/>
    <s v="Si"/>
    <s v="Si"/>
    <s v="No"/>
    <s v="No"/>
    <s v="No"/>
    <s v="El cumplimiento del plan de tratamiento y controles queda para el tercer cuatrimestre, generando alerta considerando que el riesgo se materializó, habiendo sido advertida esta posibilidad en el primer monitoreo de la tercera línea de defensa, sin que exista evidencia de que se haya implementado el procedimiento descrito as acciones establecidas en la Política de Administración del riesgo.  8.3 MATERIALIZACION DE UN EVENTO DE RIESGO._x000a__x000a_R4-Ctrl2: no se plantea un control a cargo del proceso, por lo que no puede garantizar que este se desarrolle; tampoco se deja claro el propósito de los memorandos del GIT Contratación, por ejemplo, si este será el punto de partida para generar algún tipo de acción desde el proceso FD. El control propuesto no mitiga el riesgo por cuanto los memorandos aludidos son a los procesos a punto de vencer el plazo de liquidación y en ese punto pueden resultar inefectivas las acciones para el reintegro de recursos. En adición no se reportó el monitoreo de este control. _x000a__x000a_No se cuenta con medición de indicadores_x000a__x000a_Se requiere actualización del mapa de riesgos y designación de un responsable de su monitoreo y seguimiento permamente. "/>
  </r>
  <r>
    <x v="1"/>
    <x v="1"/>
    <m/>
    <m/>
    <m/>
    <m/>
    <m/>
    <m/>
    <m/>
    <s v="Si"/>
    <s v="De manera cuatrimest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
    <s v="Preventivo"/>
    <s v="No"/>
    <s v="Si"/>
    <s v="Si"/>
    <s v="Reducir (Mitigar)"/>
    <s v="Extremo"/>
    <s v="No"/>
    <m/>
    <m/>
    <m/>
    <m/>
    <m/>
    <m/>
    <m/>
    <m/>
    <m/>
    <m/>
  </r>
  <r>
    <x v="2"/>
    <x v="2"/>
    <s v="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
    <s v="Si"/>
    <d v="2025-08-21T00:00:00"/>
    <d v="2025-08-28T00:00:00"/>
    <d v="2025-09-03T00:00:00"/>
    <s v="Misional"/>
    <s v="Moderado"/>
    <s v="Si"/>
    <s v="Mensualmente, el supervisor o profesional designado como apoyo a la supervisión, verifica del total de convenios y/o contratos suscritos en la Dirección cuales terminaron su ejecución para iniciar con el proceso de liquidación en concordancia con lo establecido en el Manual de Contratación y procedimiento vigente. Mediante la revisión de los términos y condiciones del contrato y pago final, procede a la consolidación de la información requerida para la liquidación y da traslado al profesional   de apoyo en la liquidación de la Dirección, quien una vez revisa la documentación. En caso de presentar desviaciones del control, se solicitará la información faltante, como evidencia de la ejecución del control: _x000a_Matris de seguimiento y control de liquidaciones "/>
    <s v="Preventivo"/>
    <s v="Si"/>
    <s v="Si"/>
    <s v="Si"/>
    <s v="Aceptar"/>
    <s v="Moderado"/>
    <s v="Si"/>
    <s v="Si"/>
    <s v="Realizar seguimientos hasta el reintegro de la totalidad de los rendimientos financieros generados de los recursos no comprometidos ni ejecutados en los contratos, a favor del Ministerio del Deporte. "/>
    <s v="Si"/>
    <s v="No aplica"/>
    <s v="No"/>
    <s v="No aplica"/>
    <s v="No aplica"/>
    <s v="No aplica"/>
    <s v="Si"/>
    <s v="La estrategia de tratamiento, no cumple con la metodología ya que no se puede aceptar, se debe evitar o reducir. Aunque se actualizó mapa de riesgos esta recomendación no ha sido atendida._x000a__x000a_Se identifican deficiencias en los Controles 2 y 3, como la falta de priorización clara de contratos y ausencia de consolidación de alertas en GESDOC. Además, no se evidenció la formalización de procedimientos para la liquidación de convenios de infraestructura deportiva. Aunque existen documentos en borrador, se recomienda priorizar su formalización antes de diciembre. También se observó que no hay evidencia de la medición del indicador de riesgo reportado, aunque sí se cuenta con un Mapa de Riesgos actualizado y aprobado por la OAP._x000a__x000a_Aunque se manifiesta que el riesgo no se materializó, esto no es consistente con la descripción del monitoreo realizado por la dependencia por lo que se debe mantener siempre trazabilidad si en la ejecución de los controles y plan de tratamiento se ejecutaron acciones que evitaran su materialización y la descripción específica de que no ocurrió el evento potencial. "/>
  </r>
  <r>
    <x v="2"/>
    <x v="2"/>
    <m/>
    <m/>
    <m/>
    <m/>
    <m/>
    <m/>
    <m/>
    <s v="Si"/>
    <s v="Profesional de apoyo a la liquidación,  mensualmenteprioriza los procesos de liquidación en curso de contratos y convenios de infraestructura recreativa y deportiva, que perdieron competencia o están próximos a vencer los términos de ley para liquidar. Revisa la base de datos de los procesos en liquidación y establece un orden de priorización, teniendo en cuenta la complejidad de los procesos, avances y aquellos que ya hayan perdido competencia para liquidar o estén próximos a perder competencia, En caso de presentar desviaciones del control, se solicitará se actualice la base de datos, reorganizando por orden de prioridad los procesos en liquidación. De la ejecución del contrato, se aportan las siguientes evidencias: Base de datos de los procesos en liquidación, en la que se incluye el estado de los mismo y orden de priorización"/>
    <s v="Preventivo"/>
    <s v="Si"/>
    <s v="Si"/>
    <s v="Si"/>
    <s v="Aceptar"/>
    <s v="Moderado"/>
    <s v="Si"/>
    <s v="Si"/>
    <s v="Revisar y actualizar la pertinencia de los procedimientos vigentes dispuestos por la entidad para la liquidación de procesos de contratación, ajustados a la necesidad de la Dirección de Recursos y Herramientas del Sistema Nacional del Deporte."/>
    <s v="Si"/>
    <s v="No aplica"/>
    <m/>
    <m/>
    <m/>
    <m/>
    <m/>
    <m/>
  </r>
  <r>
    <x v="2"/>
    <x v="2"/>
    <m/>
    <m/>
    <m/>
    <m/>
    <m/>
    <m/>
    <m/>
    <s v="Si"/>
    <s v="De manera cuatrimestral, el profesional designado del Equipo de Liquidaciones de la Dirección de Recursos y Herramientas genera alertas sobre los procesos que están próximos a perder competencia, mediante la remisión de comunicación a través de la plataforma GESDOC, dirigidas a los supervisores de la Dirección Técnica, con el fin de que adelanten las gestiones correspondientes dentro de los términos legales establecidos. En caso de presentar desviación en la ejecución del control, se remitiran correos electronicos a los directores. De la ejecución del control se generan las siguientes evidenicas: Radicados de gesdoc, correo electronico (si aplica), anexos.  "/>
    <s v="Preventivo"/>
    <s v="Si"/>
    <s v="Si"/>
    <s v="Si"/>
    <s v="Aceptar"/>
    <s v="Moderado"/>
    <s v="Si"/>
    <m/>
    <m/>
    <m/>
    <m/>
    <m/>
    <m/>
    <m/>
    <m/>
    <m/>
    <m/>
  </r>
  <r>
    <x v="3"/>
    <x v="3"/>
    <s v="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_x000a_fallas y/o demoras en la legalización de las incapacidades y/o licencias por parte de los funcionarios. "/>
    <s v="Si"/>
    <d v="2025-08-28T00:00:00"/>
    <d v="2025-08-27T00:00:00"/>
    <d v="2025-09-03T00:00:00"/>
    <s v="Apoyo"/>
    <s v="Moderado"/>
    <s v="Si"/>
    <s v="El Profesional designado del proceso de Gestión de Talento Humano, valida con el GIT Gestión Contable la información de incapacidades o licencia causadas en el periodo para su reconocimiento,  A través de mesas de trabajo Bimensual con el GIT Gestión Contable,   con el fin de validar que la información de las incapacidades corresponda y se deja registro en el formato GF-FR-051 Certificación de Incapacidades y Talento Humano. En caso de identificar desviaciones en la ejecución del control, Talento Humano envíara las correcciones al GIT Gestión Contable.  _x000a__x000a_De la ejecución de los controles se generará la siguiente evidencia:  actas de reunión, registro GF-FR-051 Certificación de Incapacidades, correos electrónicos (Cuando Aplique).  "/>
    <s v="Preventivo"/>
    <s v="Si"/>
    <s v="Si"/>
    <s v="Si"/>
    <s v="Aceptar"/>
    <s v="Bajo"/>
    <s v="Si"/>
    <s v="Si"/>
    <s v="Revisar y actualizar el procedimiento GH-PD-035 Lineamientos para el trámite de incapacidades y licencias de maternidad y paternidad.  "/>
    <s v="No aplica"/>
    <s v="No aplica"/>
    <s v="No"/>
    <s v="No aplica"/>
    <s v="No aplica"/>
    <s v="No aplica"/>
    <s v="Si"/>
    <s v="La estrategia de tratamiento, no cumple con la metodología ya que no se puede aceptar, se debe evitar o reducir. Aunque se actualizó el mapa de riesgos no se realizó el ajuste requerido. _x000a__x000a_e identificaron debilidades persistentes en el reporte y legalización oportuna de incapacidades y licencias. Aunque existen controles establecidos, su aplicación no es uniforme, presentándose demoras e inconsistencias que podrían generar pagos indebidos. El riesgo se mantiene en un nivel residual moderado-alto. Se recomienda implementar alertas automáticas, establecer una doble verificación entre Talento Humano y Nómina, y reforzar la capacitación sobre los plazos de reporte._x000a_"/>
  </r>
  <r>
    <x v="3"/>
    <x v="3"/>
    <m/>
    <m/>
    <m/>
    <m/>
    <m/>
    <m/>
    <m/>
    <s v="Si"/>
    <s v="El Profesional designado del proceso de Gestión de Talento Humano, realiza seguimiento al  trámite de cobro de la incapacidad, Teniendo en cuenta lo establecido dentro el procedimiento GH-PD-035 Lineamientos para el Trámite de incapacidades y licencias de Maternidad y Paternidad, así como el uso de formatos especificos.   En caso de identificar desviaciones en la ejecución del control, se enviara correo de reporte de seguimiento al Coordinador de GIT Talento Humano para su conocimiento.  _x000a__x000a_De la ejecución de los controles se generará la siguiente evidencia:  _x000a__x000a_CONTROL Y SEGUIMIENTO DE INCAPACIDADES GH-FR-069_x000a_CONTROL DE INCAPACIDADES DE NÓMINA GH-FR-068 _x000a__x000a_Nota: El reporte de los seguimientos al trámite de cobro de incapacidades se realizara de forma cuatrimestral de acuerdo al reporte cuatrimestral de Mapas de Riesgos. "/>
    <s v="Preventivo"/>
    <s v="Si"/>
    <s v="Si"/>
    <s v="Si"/>
    <s v="Aceptar"/>
    <s v="Bajo"/>
    <s v="Si"/>
    <m/>
    <m/>
    <m/>
    <m/>
    <m/>
    <m/>
    <m/>
    <m/>
    <m/>
    <m/>
  </r>
  <r>
    <x v="4"/>
    <x v="4"/>
    <s v="Posibilidad de Efecto dañoso sobre recursos públicos por efectuar pagos a contratistas, proveedores y terceros por mayor o menor valor de lo pactado, debido a fallas en la verificación de los documentos causados y de la documentacion solicitada para pago."/>
    <s v="Si"/>
    <d v="2025-08-26T00:00:00"/>
    <d v="2025-08-28T00:00:00"/>
    <d v="2025-09-03T00:00:00"/>
    <s v="Apoyo"/>
    <s v="Moderado"/>
    <s v="Si"/>
    <s v="Diariamente, los coordinadores  y/o profesionales designados del proceso de Gestión Financiera, validan las solicitudes asociadas a pagos de contratistas, proveedores y terceros, entregados  por los diferentes procesos de la Entidad, mediante la revisión de los documentos soportes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_x000a_Formato Devolución de Documentos GF-FR-016 diligenciado  o devolución en SISEG según corresponda."/>
    <s v="Detectivo"/>
    <s v="Si"/>
    <s v="Si"/>
    <s v="Si"/>
    <s v="Reducir (Mitigar)"/>
    <s v="Bajo"/>
    <s v="Si"/>
    <s v="Si"/>
    <s v="1. Actualizar el procedimiento GF-PD-019-Conciliaciones Bancarias, incluyendo las políticas de operación necesarias y la normatividad vigente"/>
    <s v="No aplica"/>
    <s v="No aplica"/>
    <s v="No"/>
    <s v="No aplica"/>
    <s v="No aplica"/>
    <s v="No aplica"/>
    <s v="Si"/>
    <s v="Se realizó monitoreo al riesgo de corrupción, evidenciando la ejecución de controles y acciones preventivas. No obstante, se identificó un alto volumen de devoluciones de cuentas de cobro, por lo que se solicita al proceso implementar medidas para mejorar su gestión. Se están elaborando actualizaciones al procedimiento de conciliaciones bancarias (GF-PD-019). El proceso cuenta con un Mapa de Riesgos actualizado y los indicadores fueron medidos conforme a lo establecido."/>
  </r>
  <r>
    <x v="5"/>
    <x v="5"/>
    <s v="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 "/>
    <s v="Si"/>
    <d v="2024-10-30T00:00:00"/>
    <d v="2025-08-28T00:00:00"/>
    <d v="2025-09-02T00:00:00"/>
    <s v="Apoyo"/>
    <s v="Moderado"/>
    <s v="Si"/>
    <s v="El Profesional asignado en la OAJ verifica que la base de datos de procesos judiciales de la OAJ se encuentre actualizada y con la información completa de los procesos en curso, para ello; de manera semanal, realiza el registro de las actuaciones del equipo de defensa judicial. En caso de identificar desviaciones en la ejecución del control, solicita por correo electrónico institucional al abogado designado, la inclusión de la información faltante. De la ejecución del control se evidencia: Base de datos de procesos judiciales y correos electrónicos. "/>
    <s v="Preventivo"/>
    <s v="No"/>
    <s v="Si"/>
    <s v="Si"/>
    <s v="Aceptar"/>
    <s v="Moderado"/>
    <s v="Si"/>
    <s v="Si"/>
    <s v="Gestionar ante las áreas que resulten competentes, el trámite de pagos de sumas de dinero derivadas de sentencias, conciliaciones o laudos arbitrales, cuando resulte necesario, por parte del profesional asignado al interior de la Oficina Asesora Jurídica para dicho trámite"/>
    <s v="Si"/>
    <s v="No aplica"/>
    <s v="No"/>
    <s v="No aplica"/>
    <s v="No aplica"/>
    <s v="No aplica"/>
    <s v="Si"/>
    <s v="La estrategia de tratamiento, no cumple con la metodología ya que no se puede aceptar, se debe evitar o reducir, observación que ya había sido realizada en el seguimiento al primer cuatrimestre. _x000a__x000a_Se validó la ejecución adecuada del control R5-CONT1, respaldada por la base de datos de procesos judiciales con corte al 26 de agosto de 2025. El plan de tratamiento incluye una única actividad (R5-Acc-1), cuya ejecución fue soportada según lo establecido. Además, se realizó la medición adecuada de los indicadores asociados, con evidencia documentada en bases de datos."/>
  </r>
  <r>
    <x v="6"/>
    <x v="6"/>
    <s v="Posibilidad de efecto dañoso sobre bienes públicos, por limitada asignación presupuestal para el mantenimiento de bienes inmuebles, falta de mantenimiento preventivo y correctivo en la infraestructura física de los bienes inmuebles (sede administrativa- Centro de Alto Rendiemiento-CAR), evidenciandose fallas en la implementación del Plan de Mantenimiento Anual, gastos no programados para mitigar daños mayores "/>
    <s v="Si"/>
    <d v="2025-08-27T00:00:00"/>
    <s v="No diligenciado"/>
    <d v="2025-09-03T00:00:00"/>
    <s v="Apoyo"/>
    <s v="Alto"/>
    <s v="Si"/>
    <s v="El contratista y/o funcionario designado realiza, de manera semestral, la verificación del estado de la infraestructura física de los bienes inmuebles institucionales, específicamente de la sede administrativa y el Centro de Alto Rendimiento (CAR), mediante el seguimiento al cumplimiento del Plan de Mantenimiento Anual (PMA)._x000a__x000a_En caso de identificarse desviaciones respecto a lo planificado, deberá realizar reporte dirigido al/la Coordinador(a) del GIT: Gestión Administrativa, en el cual se detallen los gastos no programados ocasionados, así como el estado de los mantenimientos correctivos realizados, con el fin de facilitar la toma de decisiones oportunas. De la ejecución del control, se genera las siguientes evidencias: _x000a_1. Plan de matenimiento Anual_x000a_2. Evidencias ejecutadas en el periodo ( visitas en sitio, registro fotografico y demas evidencias que apliquen)_x000a_3. Reporte al/la Coordinador(a) del GIT: Gestión Administrativa  y actaulización del plan (cuando aplique)"/>
    <s v="Preventivo"/>
    <s v="No"/>
    <s v="Si"/>
    <s v="Si"/>
    <s v="Aceptar"/>
    <s v="Alto"/>
    <s v="No"/>
    <s v="Si"/>
    <s v="Socializar el Plan de Mantenimiento de bienes muebles e inmuebles "/>
    <s v="No"/>
    <s v="No"/>
    <s v="No diligenció la casilla"/>
    <s v="No diligenció la casilla"/>
    <s v="No diligenció la casilla"/>
    <s v="No diligenció la casilla"/>
    <s v="No"/>
    <s v=" El proceso cuenta con un Mapa de Riesgos actualizado y validado en mesas de trabajo con la OAP, sin embargo, la estrategia de tratamiento, no cumple con la metodología ya que no se puede aceptar, se debe evitar o reducir. _x000a__x000a_No se reportó monitoreo de la materialización de riesgos como tampoco de indicadores, pese a requerimiento de la segunda linea de defensa en ejercicio del monitoreo al segundo cuatrimestre. _x000a__x000a_No se encontraron evidencias de ejecución de los controles ni del avance en las acciones del plan de tratamiento en la carpeta SharePoint. Además, no se diligenció el seguimiento de los indicadores clave. Esta falta de soporte impidió reevaluar la efectividad de los controles y limita la gestión preventiva del riesgo. _x000a__x000a_No se cuenta con la fecha de monitoreo de la primera línea de defensa. "/>
  </r>
  <r>
    <x v="6"/>
    <x v="6"/>
    <m/>
    <m/>
    <m/>
    <m/>
    <m/>
    <m/>
    <m/>
    <s v="Si"/>
    <s v="Mensualmente, el Profesional y/o Contratista del GIT asignado verifica el cumplimiento de las actividades programadas en el Plan Anual de mantenimiento de bienes muebles e inmuebles del Ministerio del Deporte, de acuerdo las actividades de mantenimiento establecidas en el plan se realizan verificaciones de la ejecuciòn.  En caso de desviaciòn, se revisa la actividad con el  coordinador (a) del GIT: Administrativa para la toma de desiciones y se procede a la actualización del plan. De la ejecución de los controles se genera las siguientes evidencia:_x000a_1. Plan de matenimiento _x000a_2. Evidencias ejecutadas en el periodo ( visitas en sitio, registro fotografico y demas evidencias que apliquen)_x000a_3. Actas de reunión y actualización del plan (cuando aplique)"/>
    <s v="Preventivo"/>
    <s v="No"/>
    <s v="Si"/>
    <s v="Si"/>
    <s v="Aceptar"/>
    <s v="Alto"/>
    <s v="No"/>
    <s v="Si"/>
    <s v="Presentar anualmente reporte del estado de la infraestructura fisca  (sede administrativa- Centro de Alto Rendiemiento-CAR), ante el Comité Institucional de Gestión y  Desempeño, para la toma dedecisiones de la Alta Dirección- CIGD. "/>
    <s v="No aplica"/>
    <s v="No aplica"/>
    <m/>
    <m/>
    <m/>
    <m/>
    <m/>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9">
  <r>
    <x v="0"/>
    <x v="0"/>
    <s v="Posibilidad de que servidores públicos o contratistas reciban dádivas, beneficios o incentivos indebidos, en nombre propio o de terceros, con el fin de divulgar información sensible sin contar con la verificación y aprobación correspondiente"/>
    <s v="No"/>
    <d v="2025-08-25T00:00:00"/>
    <d v="2025-12-22T00:00:00"/>
    <d v="2025-12-31T00:00:00"/>
    <s v="Estratégico"/>
    <s v="Extremo"/>
    <s v="Si"/>
    <s v="El Coordinador GIT Comunicaciones, controla a través del seguimiento semanal  a los integrantes del GIT Comunicaciones, estableciendo el punto análisis del cumplimiento de los lineamientos de crisis en los consejos de redacción, las cuales se sustentan en acta del consejo cuando se requieran En caso de identificar desviaciones en la ejecución del control se solicitará al responsable un informe del no cumplimiento.  Se generará un acta del consejo de redacción."/>
    <s v="Preventivo"/>
    <s v="Si"/>
    <s v="Si"/>
    <s v="Si"/>
    <s v="Reducir (Mitigar)"/>
    <s v="Extremo"/>
    <s v="Si"/>
    <s v="Si"/>
    <s v="Generar un mapeo constante para anticiparnos a los riesgos de crisis de la comunicación."/>
    <s v="Si"/>
    <s v="Si"/>
    <s v="No"/>
    <s v="No aplica"/>
    <s v="No aplica"/>
    <s v="No aplica"/>
    <s v="Si"/>
    <n v="0"/>
    <s v="En el tercer monitoreo se evidenció la ejecución de los controles y acciones del riesgo de corrupción; sin embargo, no se aportaron soportes que demostraran la socialización interna de los lineamientos de comunicación, como estaba previsto, no obstante se valida como efectivo ya que se pudieron observar algunas piezas en intranet asi como correos masivos. _x000a__x000a_El proceso cuenta con un Mapa de Riesgos versión 2 para la vigencia 2025, el cual fue revisado y aprobado por la OAP y se encuentra disponible en Isolución, no obsatnte se deja salvedad que la versión reportada el tercer cuatrimestre difiere de la versión 2 presentada en el segundo cuatrimestre toda vez que existen cambios en la redacción del riesgo de corrupción y en el plan de tratamiento sin que en el formato se reporte el control los cambio ni una nueva versión. La redacción del riesgo no cumple la metodogía ya que no indica si el riesgo es de afectación económica o reputacional.  _x000a__x000a_Se verificó el acompañamiento de la primera línea de defensa y se dejaron disponibles las evidencias e indicadores en la carpeta de SharePoint habilitada para el proceso."/>
  </r>
  <r>
    <x v="0"/>
    <x v="0"/>
    <m/>
    <m/>
    <m/>
    <m/>
    <m/>
    <m/>
    <m/>
    <s v="Si"/>
    <s v="El Coordinador GIT Comunicaciones, verifica la aprobación de las notas de prensa, el cumplimiento se hace mensualmente a través del reporte del indicador de notas de prensa publicadas. En caso de identificar desviaciones en la ejecución del control se devolverá al periodista la nota para su ajuste.  De la ejecución del control: mensualmente se entrega la verificación del cumplimiento de los conductos de aprobación de las notas de prensa, mediante el formato establecido."/>
    <s v="Preventivo"/>
    <s v="Si"/>
    <s v="Si"/>
    <s v="Si"/>
    <s v="Reducir (Mitigar)"/>
    <s v="Extremo"/>
    <s v="Si"/>
    <s v="Si"/>
    <s v="Actualizar el formato GC-FR-008 NOTAS DE PRENSA para hacer seguimiento mensual del flujo de aprobación y la medición de las devoluciones de las notas de prensa"/>
    <s v="Si"/>
    <s v="Si"/>
    <m/>
    <m/>
    <m/>
    <m/>
    <m/>
    <m/>
    <m/>
  </r>
  <r>
    <x v="0"/>
    <x v="0"/>
    <m/>
    <m/>
    <m/>
    <m/>
    <m/>
    <m/>
    <m/>
    <s v="Si"/>
    <s v="El 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 _x000a__x000a_Frecuencial: Anual "/>
    <s v="Detectivo"/>
    <s v="Si"/>
    <s v="Si"/>
    <s v="Si"/>
    <s v="Reducir (Mitigar)"/>
    <s v="Extremo"/>
    <s v="Si"/>
    <s v="Si"/>
    <s v="Socializar mediante acciones pedagógicas los lineamientos de comunicación emanados de la Secretaría de Prensa y de la normativa del Gobierno Nacional. "/>
    <s v="Si"/>
    <s v="Si"/>
    <m/>
    <m/>
    <m/>
    <m/>
    <m/>
    <m/>
    <m/>
  </r>
  <r>
    <x v="1"/>
    <x v="1"/>
    <s v="Posibilidad de favorecer un grupo de interés sobre otro en los procesos de formulación de políticas públicas"/>
    <s v="No"/>
    <d v="2025-09-04T00:00:00"/>
    <d v="2025-09-01T00:00:00"/>
    <d v="2025-12-31T00:00:00"/>
    <s v="Misional"/>
    <s v="Alto"/>
    <s v="Si"/>
    <s v="Semestralmente, El profesional designado del viceministerio, debe verificar la existencia del mapa de actores del proceso de formulación de política pública a 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
    <s v="Preventivo"/>
    <s v="Si"/>
    <s v="Si"/>
    <s v="Si"/>
    <s v="Reducir (Mitigar)"/>
    <s v="Alto"/>
    <s v="No"/>
    <s v="Si"/>
    <s v="1. Documentar el control R3-Control 1, a través del formato de caracterización de actores del proceso de formulación de política pública."/>
    <s v="No"/>
    <s v="No"/>
    <s v="No"/>
    <s v="No aplica"/>
    <s v="No aplica"/>
    <s v="No aplica"/>
    <s v="No"/>
    <n v="0"/>
    <s v="La redacción del riesgo no considera los cuatro (4) elementos para los riesgos de corrupción, no se refiere a daño económico o reputacional, ni la desviación específica de la gestión de lo público de manera que recomienda revisar y ajustar la redacción del riesgo. Es necesario ajustar la redacción en relación al beneficio privado y el tipo de afectación, del cual deriva este riesgo. _x000a__x000a_Verificar medición del riesgo, ya que pese a ser de corrupción se tipifica en zona &quot;alto&quot;_x000a__x000a_Control 2 - No tiene periodicidad definida_x000a__x000a_No se cuenta con evidencias de la ejecución del plan de tratamiento ni sus controles, se evidencia que no se diligenció el seguimiento de la primera línea de defensa  pese a que se observa que la segunda línea realizó las respectivas solicitudes y seguimiento. _x000a__x000a_Dado que en diferentes informes se reiteró la importancia de formular y cumplir con el plan de tratamiento del mapa de riesgos formulado, se encuentra que no hubo un tratamiento efectivo a los riesgos asociados al proceso de formulación y adopción de políticas públicas. "/>
  </r>
  <r>
    <x v="1"/>
    <x v="1"/>
    <m/>
    <m/>
    <m/>
    <m/>
    <m/>
    <m/>
    <m/>
    <s v="Si"/>
    <s v="El profesional designado del viceministerio, debe verificar los documentos de plan de participación ciudadana remitido por el área técnica encargada de la formulación de la política pública."/>
    <s v="Preventivo"/>
    <s v="No"/>
    <s v="Si"/>
    <s v="No"/>
    <s v="Reducir (Mitigar)"/>
    <s v="Alto"/>
    <s v="No"/>
    <s v="Si"/>
    <s v="1.Documentar el formato de Plan de participación ciudadana del proceso de formulación de política pública."/>
    <s v="No"/>
    <s v="No"/>
    <m/>
    <m/>
    <m/>
    <m/>
    <m/>
    <m/>
    <m/>
  </r>
  <r>
    <x v="1"/>
    <x v="1"/>
    <m/>
    <m/>
    <m/>
    <m/>
    <m/>
    <m/>
    <m/>
    <s v="Si"/>
    <s v="El profesional designado del viceministerio, cada vez que se requiera debe validar la pertinencia, oportunidad y validez de los procesos externos de formulación de política pública  que impacten a la entidad."/>
    <s v="Preventivo"/>
    <s v="Si"/>
    <s v="Si"/>
    <s v="Si"/>
    <s v="Reducir (Mitigar)"/>
    <s v="Alto"/>
    <s v="No"/>
    <s v="Si"/>
    <s v="1. Revisar matrices de validación de las líneas de acción de política pública._x000a__x000a_2. Realizar mesas técnicas de validación de información."/>
    <s v="No"/>
    <s v="No"/>
    <m/>
    <m/>
    <m/>
    <m/>
    <m/>
    <m/>
    <m/>
  </r>
  <r>
    <x v="2"/>
    <x v="2"/>
    <s v="Posibilidad de recibir o solicitar cualquiér dadiva o beneficio a nombre propio o de terceros beneficiando a atletas o paraatletas de los programas:   Atleta excelencia, glorias del deporte y escuela de talentos y/o beneficiar a federaciones deportivas nacionales que no cumplan con requisitos legales o normativos."/>
    <s v="No"/>
    <d v="2025-08-08T00:00:00"/>
    <d v="2025-12-23T00:00:00"/>
    <d v="2025-12-31T00:00:00"/>
    <s v="Misional"/>
    <s v="Moderado"/>
    <s v="Si"/>
    <s v="Los profesionales de los GIT Deporte de Rendimiento Olimpico, Deporte de Rendimiento Paralímpico,  Talento y Reserva Deportiva y Juegos y Eventos Derportivos designados para implementar el apoyo a los organismos del Sistema Nacional del Deporte, verifican el cumplimiento de los requisitos de acceso y permanencia a través del documento solicitud de elaboración del contrato de prestación de servicios y constancia de idoneidad (BS-FR-059) _x000a__x000a_ En caso de identificar desviaciones en la ejecución del control, enviar un oficio indicando la situación evidenciada de falta de requisitos que permita subasanar la información requerida de acuerdo con los requisitos establecidos. _x000a__x000a_De la ejecución de los controles se generará la siguiente evidencia: _x000a__x000a_Apoyo a Federaciones deportivas nacionales (deporte olimpico)_x000a_1. Verificar en cumplimiento de la Hoja de Ruta para la contratación Formato del proceso de Bienes y Servicios _x000a_2. Registro del formato (BS-FR-059)"/>
    <s v="Preventivo"/>
    <s v="Si"/>
    <s v="Si"/>
    <s v="Si"/>
    <s v="Reducir (Mitigar)"/>
    <s v="Moderado"/>
    <s v="Si"/>
    <s v="Si"/>
    <s v="Realizar de manera trimestral el reporte y control de las gestiones realizadas en cada uno de los programas a cargo del proceso de Altos Logros "/>
    <s v="No"/>
    <s v="No"/>
    <s v="No"/>
    <s v="No aplica"/>
    <s v="No aplica"/>
    <s v="No aplica"/>
    <s v="Si"/>
    <n v="0"/>
    <s v="Es necesario ajustar la redacción en relación al tipo de afectación (económica o reputacional), del cual deriva este riesgo. Verificar medición del riesgo, ya que pese a ser de corrupción se tipifica moderado._x000a__x000a_Verificar la frecuencia con la que se realiza la actividad y su valoración ya que inicia en zona de riesgo inherente &quot;Moderada&quot; siendo muy baja en relación a un riesgo de corrupción; esto se puede deber a que no fueron resueltas las 19 preguntas requeridas para la clasificación del impacto del riesgo de corrupción (Hoja &lt;&lt;Tabla Impacto&gt;&gt; del formato DE- FR -002) y la Zona de Riesgo Residual Final no varia después de aplicar los controles, se mantiene en moderada, por lo que se requiere verificar la valoración del riesgo y de los controles. _x000a__x000a_Se evidenció que los controles 1, 2 y 3 se ejecutaron conforme a su descripción y dieron cumplimiento para la vigencia, al ser de implementación permanente. _x000a__x000a_Respecto al Plan de Tratamiento no se aportaron evidencias que permitan verificar su cumplimiento. "/>
  </r>
  <r>
    <x v="2"/>
    <x v="2"/>
    <m/>
    <m/>
    <m/>
    <m/>
    <m/>
    <m/>
    <m/>
    <s v="Si"/>
    <s v="El profesional del (GIT Desarrollo Psicosocial) designado para implementar el programa Atleta Excelencia, verifica de manera cuatrimestral el cumplimiento de los requisitos de acceso, permanencia y exclusión para el programa Atleta Excelencia, A traves de la Comisión Evaluadora  en la cual se validan que los deportistas  cumplan con los requisitos establecidos para acceder, permanecer o ser excluidos del Programa Atleta Excelencia, en caso de presentarse desviación del control  se programan comisiones extraordinarias. _x000a__x000a_De la ejecución de los controles se generará la siguiente evidencia: _x000a_- Actas de la Comisión Evaluadora para el Programa Atleta Excelencia_x000a_-  Resoluciones expedidas frente al reconocimiento del programa Atleta Excelencia. "/>
    <s v="Preventivo"/>
    <s v="Si"/>
    <s v="Si"/>
    <s v="Si"/>
    <s v="Reducir (Mitigar)"/>
    <s v="Moderado"/>
    <s v="Si"/>
    <m/>
    <m/>
    <m/>
    <m/>
    <m/>
    <m/>
    <m/>
    <m/>
    <m/>
    <m/>
    <m/>
  </r>
  <r>
    <x v="2"/>
    <x v="2"/>
    <m/>
    <m/>
    <m/>
    <m/>
    <m/>
    <m/>
    <m/>
    <s v="Si"/>
    <s v="El profesional designado para implementar el programa de apoyo a deportistas del GIT de Centro de Ciencias del Deporte, verifica que el atleta que se atiende en el Centro de Ciencias del Deporte haga parte de los listados de atletas vigentes en los programas de Altos Logros Con base en los listados de atletas y paraatletas  aprobados por las federaciónes deportivas nacionales de cada disciplina deportiva, el personal del Centro de Ciencias del Deporte presta la atención y servicios  a los atletas y paraatletas beneficiarios del programa Atleta Excelencia, en caso de desviación se reportará al coordinador del GIT para hacer el respectivo seguimiento. _x000a__x000a_De la ejecución del control se generará la siguiente evidencia:_x000a_1. Listado de deportistas selección Colombia aprobado por la federaciónes y/o benefeciarios del programa Atleta Excelencia. _x000a_2. Reporte de Atenciones "/>
    <s v="Preventivo"/>
    <s v="No"/>
    <s v="Si"/>
    <s v="No"/>
    <s v="Reducir (Mitigar)"/>
    <s v="Moderado"/>
    <s v="Si"/>
    <m/>
    <m/>
    <m/>
    <m/>
    <m/>
    <m/>
    <m/>
    <m/>
    <m/>
    <m/>
    <m/>
  </r>
  <r>
    <x v="3"/>
    <x v="3"/>
    <s v="Posibilidad de recibir o solicitar cualquier dadiva o beneficio a nombre propio o de terceros para favorecer a un organismo deportivo en el desarrollo de tramites, inspección, auditorias y/o procedimientos administrativos"/>
    <s v="No"/>
    <d v="2024-11-20T00:00:00"/>
    <s v="No diligenciado"/>
    <d v="2025-09-02T00:00:00"/>
    <s v="Misional"/>
    <s v="Moderado"/>
    <s v="Si"/>
    <s v="Cada mes,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
    <s v="Preventivo"/>
    <s v="Si"/>
    <s v="Si"/>
    <s v="Si"/>
    <s v="Reducir (Mitigar)"/>
    <s v="Moderado"/>
    <s v="Si"/>
    <s v="Si"/>
    <s v="Socializar los responsables del manejo, control de cambios, actualización y permisos de acceso a las bases de datos y expedientes de la Dirección."/>
    <s v="Si"/>
    <s v="Si"/>
    <s v="No"/>
    <s v="No aplica"/>
    <s v="No aplica"/>
    <s v="No aplica"/>
    <s v="Si"/>
    <n v="0"/>
    <s v="No fueron atendidas las recomendaciones realizadas en el primer y segundo monitoreo en cuanto a: _x000a__x000a_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Verificar la frecuencia con la que se realiza la actividad y su valoración ya que inicia en zona de riesgo inherente &quot;Moderada&quot; siendo muy baja en relación a un riesgo de corrupción; esto se puede deber a que no fueron resueltas las 19 preguntas requeridas para la clasificación del impacto del riesgo de corrupción (Hoja &lt;&lt;Tabla Impacto&gt;&gt; del formato DE- FR -002) _x000a__x000a_En el monitoreo se evidenció que los controles del riesgo fueron ejecutados conforme a lo establecido, contando con soportes en SharePoint, los formatos definidos y los correos que demuestran la revisión de actos administrativos. En cuanto al plan de tratamiento, se verificó la ejecución de las actividades previstas, incluyendo los estudios previos, la actualización documental del proceso y las reuniones de socialización."/>
  </r>
  <r>
    <x v="3"/>
    <x v="3"/>
    <m/>
    <m/>
    <m/>
    <m/>
    <m/>
    <m/>
    <m/>
    <s v="Si"/>
    <s v="Cada vez que ingresa la solicitud de un trámite, el profesional responsable verifica la correcta aplicación de los formatos de control de legalidad IVC-FR-003, IVC-FR-004 o IVC-FR-006 vigentes, los cuales deben ser diligenciados después de cada trámite. Al finalizar un proceso, ya sea de Negación, Renovación o Actualización del Reconocimiento Deportivo e inscripción de miembros, se revisa que los formatos correspondientes estén completos y correctamente diligenciados para garantizar un adecuado control de legalidad. En caso de detectar alguna desviación en el control, el coordinador del G.I.T. devuelve el trámite para solicitar su verificación y se modifican los formatos para mejorar la calidad y precisión de los datos. Como evidencia de la ejecución del control, se generará el reporte de los registros realizados en los formatos IVC-FR-003, IVC-FR-004 o IVC-FR-006, los correos electrónicos del coordinador que contengan observaciones (si aplica) y los registros actualizados."/>
    <s v="Preventivo"/>
    <s v="Si"/>
    <s v="Si"/>
    <s v="Si"/>
    <s v="Reducir (Mitigar)"/>
    <s v="Moderado"/>
    <s v="Si"/>
    <s v="Si"/>
    <s v="Revisar y actualziar el  IVC-MN-002 Manual &quot;Orientaciones para realizar Inspección, Vigilancia y Control en el Ministerio del Deporte&quot;. "/>
    <s v="Si"/>
    <s v="Si"/>
    <m/>
    <m/>
    <m/>
    <m/>
    <m/>
    <m/>
    <m/>
  </r>
  <r>
    <x v="3"/>
    <x v="3"/>
    <m/>
    <m/>
    <m/>
    <m/>
    <m/>
    <m/>
    <m/>
    <s v="Si"/>
    <s v="Cada vez que se requiera, el profesional asignado se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
    <s v="Preventivo"/>
    <s v="Si"/>
    <s v="Si"/>
    <s v="Si"/>
    <s v="Reducir (Mitigar)"/>
    <s v="Moderado"/>
    <s v="Si"/>
    <s v="Si"/>
    <s v=" Socializar a los profesionales de la Dirección de Inspección, Vigilancia y Control la normatividad y lineamientos vigentes, así como la documentacion asociada al procesoIVC, que se encuentra en ISDLUCION."/>
    <s v="Si"/>
    <s v="Si"/>
    <m/>
    <m/>
    <m/>
    <m/>
    <m/>
    <m/>
    <m/>
  </r>
  <r>
    <x v="4"/>
    <x v="4"/>
    <s v="Posibilidad de recibir cualquier dádiva o beneficio a nombre propio o de terceros para desembolsar recursos a convenios o contratos entre el ministerio y  entes ejecutores sin el cumplimiento de los requisitos legales."/>
    <s v="No"/>
    <d v="2025-04-22T00:00:00"/>
    <d v="2025-12-31T00:00:00"/>
    <d v="2025-12-31T00:00:00"/>
    <s v="Misional"/>
    <s v="Extremo"/>
    <s v="Si"/>
    <s v="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_x000a__x000a_De la ejecución de los controles se generará la siguiente evidencia: Correos electronicos, Gesdoc._x000a__x000a_Frecuencia: Cuatrimestral "/>
    <s v="Detectivo"/>
    <s v="Si"/>
    <s v="Si"/>
    <s v="Si"/>
    <s v="Reducir (Mitigar)"/>
    <s v="Extremo"/>
    <s v="No"/>
    <s v="Si"/>
    <s v="Generar de manera mensual correos a los operadores presentandoles el estado de la ejecucion presupuestal de los contratos y/o convenios, que presenten un menor avance de lo programado."/>
    <s v="No"/>
    <s v="No"/>
    <s v="No"/>
    <s v="No aplica"/>
    <s v="No aplica"/>
    <s v="No aplica"/>
    <s v="No"/>
    <n v="0"/>
    <s v="No se acogieron las recomendaciones del primer y segundo monitoreo: no se evidencian cambios en la redacción del riesgo, la cual  no considera los cuatro (4) elementos para los riesgos de corrupción, no se refiere a daño económico o reputacional, ni la desviación específica de la gestión de lo público de manera que recomienda revisar y ajustar la redacción del riesgo. _x000a__x000a_No se cuenta con evidencias de la ejecución de los controles ni del plan de tratamiento, con lo que no se adoptaron acciones correctivas asegurando el cumplimiento dentro de la vigencia 2025, tal como fue recomendado por la tercera línea de defensa en el segundo monitoreo._x000a__x000a_No presenta medición de indicadores. _x000a__x000a_Se evidencia seguimiento por parte de la segunda línea de defensa así como solicitud de gestiones por parte de la primera línea. "/>
  </r>
  <r>
    <x v="4"/>
    <x v="4"/>
    <m/>
    <m/>
    <m/>
    <m/>
    <m/>
    <m/>
    <m/>
    <s v="Si"/>
    <s v="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_x000a__x000a_De la ejecución de los controles se generará la siguiente evidencia: Matriz consolidada de los convenios y/o contratos de la direccion, Actas de comite, Gesdoc_x000a__x000a_Frecuencia: Cuatrimestral "/>
    <s v="Preventivo"/>
    <s v="Si"/>
    <s v="Si"/>
    <s v="Si"/>
    <s v="Reducir (Mitigar)"/>
    <s v="Extremo"/>
    <s v="No"/>
    <s v="Si"/>
    <s v="Consolidar de manera semestral el estado de la ejecucion de los contratos y/o convenios."/>
    <s v="No"/>
    <s v="No"/>
    <m/>
    <m/>
    <m/>
    <m/>
    <m/>
    <m/>
    <m/>
  </r>
  <r>
    <x v="5"/>
    <x v="5"/>
    <s v="Posibilidad de recibir o solicitar cualquier dádiva o beneficio a nombre propio o de terceros para realizar de manera deficiente, el ejercicio de la supervision que  para el correcto desembolso de recursos economicos"/>
    <s v="No"/>
    <s v="No diligenciado"/>
    <d v="2025-12-18T00:00:00"/>
    <d v="2025-12-31T00:00:00"/>
    <s v="Misional"/>
    <s v="Extremo"/>
    <s v="Si"/>
    <s v="Mensualmente, el profesional de apoyo financiero asginado al  GIT de infraestructura -Profesional financiero de la Direccion de recursos y Herramientas del SND, debe verificar que los desembosos en el periodo se realicen conforme a los requisitos establecidos en la minuta del convenio y/o contrato para ello, valida los soportes aportados por  los entes territoriales en el marco de los contratos y/o convenios suscritos, para el desembolso, a través del documento de trabajo denominado Matriz de seguimiento y control. En caso de identificar desviaciones de la ejecución del control, mediante  comunicación (Gesdoc) o correo electrónico, se notifican observaciones encontradas según sea el caso al supervisor para que lo comunique a: Entes territoriales en el marco de convenios y contratos interadministrativos, a interventorías o a convenios solidarios, y asi se subsane y se remitan los soportes y/o documentos que se deben anexar o modificar para la continuidad del trámite de desembolso. De la ejecucion de los controles se generara la siguiente evidencia: Muestra aleatoria (10 desesmbolsos) efectuados mediante el documento check list."/>
    <s v="Preventivo"/>
    <s v="Si"/>
    <s v="Si"/>
    <s v="Si"/>
    <s v="Reducir (Mitigar)"/>
    <s v="Extremo"/>
    <s v="Incompleta"/>
    <s v="Si"/>
    <s v="Crear el formato de Check list  para los desembolsos"/>
    <s v="No aplica"/>
    <s v="No aplica"/>
    <s v="No"/>
    <s v="No aplica"/>
    <s v="No aplica"/>
    <s v="No aplica"/>
    <s v="Si"/>
    <n v="0"/>
    <s v="El mapa de riesgos cierra sin fecha de aprobación. _x000a__x000a_La redacción del riesgo no considera los cuatro (4) elementos para los riesgos de corrupción, no se refiere a daño económico o reputacional, ni la desviación específica de la gestión de lo público de manera que recomienda revisar y ajustar la redacción del riesgo, tal como se recomendó en el primer monitoreo de la tercera línea.  _x000a__x000a_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_x000a_ _x000a_Esto había sido señalado en el primer y segundo seguimiento por parte de la tercera línea y no fueron subsanadas las recomendaciones efectuadas._x000a__x000a_Se recomienda verificar la pertinencia de documentar la evidencia denominada matriz de seguimiento control, verificación, y cumplimiento de obligaciones apta tramite de pagos y desembolsos para fortalecer la formalización de un procedimiento, así como sus actividades del ciclo de vida de los proyectos de infraestructura y permitir su vinculación con la demás documentación (Formatos, instructivos y guías del proceso)._x000a__x000a_En el monitoreo del riesgo de corrupción correspondiente al tercer cuatrimestre de 2025, se verificó la ejecución del control R1‑Cont‑1; sin embargo, su descripción no detalla el número de desembolsos efectuados, aunque los soportes permiten identificar diecinueve desembolsos asociados a convenios interadministrativos. Pese a revisarse la matriz de seguimiento, no fue posible concluir si hubo devoluciones o si la totalidad de los desembolsos obtuvo aprobación del supervisor. No se evidencian soportes que permitan verificar la ejecución de las acciones del plan de tratamiento, y algunos documentos cargados en SharePoint no corresponden con lo descrito. Se recomienda priorizar la formalización del formato de lista de chequeo en el Sistema de Gestión, con el fin de asegurar registros consistentes en la validación de requisitos para desembolsos."/>
  </r>
  <r>
    <x v="5"/>
    <x v="5"/>
    <m/>
    <m/>
    <m/>
    <m/>
    <m/>
    <m/>
    <m/>
    <s v="Si"/>
    <s v="Mensualmente, el supervisor del GIT de infraestructura de la Dirección de recursos y Herramientas del SND, debe revisar los tramites de desembolso gestionados por el profesional financiero verificando que cumpla con los requisitos establecidos en la minuta del convenio y/o contrato,  en concordancia con el BS-MN-003 Manual de Supervisión e Interventoría y el BS-MN-002 Manual de contratación,  a través del formato GF-FR-021 Certificación de Supervisión para pago._x000a__x000a_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
    <s v="Preventivo"/>
    <s v="Si"/>
    <s v="Si"/>
    <s v="Si"/>
    <s v="Reducir (Mitigar)"/>
    <s v="Extremo"/>
    <s v="Incompleta"/>
    <s v="Si"/>
    <s v="Crear  el procedimiento que se debe surtir para el desembolso y demas temas financieros atribuibles al contrato convenio y compartirlo con los entes ejecutores"/>
    <s v="No"/>
    <s v="Incompleta"/>
    <m/>
    <m/>
    <m/>
    <m/>
    <m/>
    <m/>
    <m/>
  </r>
  <r>
    <x v="5"/>
    <x v="5"/>
    <s v="Posibilidad de recibir o solicitar cualquier dádiva o beneficio a nombre propio o de terceros por la financiacion y cofinanciacion de proyectos que no cumplen con los requisitos establecidos en la minuta "/>
    <s v="No"/>
    <s v="No diligenciado"/>
    <d v="2025-12-18T00:00:00"/>
    <d v="2025-12-31T00:00:00"/>
    <s v="Misional"/>
    <s v="Alto"/>
    <s v="Si"/>
    <s v="Semestralmente se designa un profesional del GIT Infraestuctura para verificar de manera aleatoria de los proyectos con concepto favorable con el fin de identificar si efectivamente cumplen con el lleno de requisitos establecidos en el formato de procedimiento ATC-PD-007 con el fin de identificar que se este cumpliendo con los requisitos de revision de proyectos y de procedimientos establecidos. De la ejecucion del control se emitira un informe semestral"/>
    <s v="Detectivo"/>
    <s v="Si"/>
    <s v="Si"/>
    <s v="Si"/>
    <s v="Reducir (Mitigar)"/>
    <s v="Alto"/>
    <s v="Incompleta"/>
    <s v="Si"/>
    <s v=" Actualizar procedimiento de revision de proyetos acorde a la resolucion"/>
    <s v="No"/>
    <s v="Incompleta"/>
    <s v="No"/>
    <s v="No aplica"/>
    <s v="No aplica"/>
    <s v="No aplica"/>
    <s v="No"/>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_x000a__x000a_Esto había sido señalado en el primer y segundo seguimiento por parte de la tercera línea._x000a__x000a_se identificó que el proceso adelanta acciones de verificación para otorgar concepto de favorabilidad a proyectos de infraestructura deportiva; sin embargo, los soportes aportados no permiten determinar qué proyectos fueron incluidos en el muestreo aleatorio ni se encontró evidencia con dicha denominación. Tampoco se evidenciaron avances en la actualización del procedimiento de revisión de proyectos, pese a que la versión vigente corresponde a febrero de 2024 y no incorpora los ajustes derivados de la resolución que reglamenta esta actividad, concluyéndose que la actualización no fue iniciada durante la vigencia. Aunque el proceso reportó tener el documento formalizado en el Sistema de Gestión, no se efectuó su actualización ni se cargaron soportes de indicadores para el periodo. Se recomienda actualizar oportunamente el procedimiento y asegurar la carga adecuada de evidencias"/>
  </r>
  <r>
    <x v="5"/>
    <x v="5"/>
    <s v="Posibilidad de que servidores públicos o contratistas adscritos al Centro de Alto Rendimiento reciban prevendas o dádivas, en beneficio propio o de terceros, a cambio del préstamo irregular de escenarios deportivos, contrariando los procedimientos establecidos"/>
    <s v="No"/>
    <s v="No diligenciado"/>
    <d v="2025-12-18T00:00:00"/>
    <d v="2025-12-31T00:00:00"/>
    <s v="Misional"/>
    <s v="Moderado"/>
    <s v="Si"/>
    <s v="Cada vez que se requiera, el profesional designado debe verificar el cumplimiento de los requisitos para el préstamo y uso de los escenarios del Centro de Alto Rendimiento a través del oficio de respuesta de aprobación radicado en el sistema de gestión documental-GESDOC, emitido por el Director de Recursos y Herramientas del SND o la Coordinación del GIT CAR. En caso de identificar desviaciones en la ejecución del control, enviar un oficio indicando la situación evidenciada de falta de requisitos que permita subasanar la información requerida y abstenerse de beneficiar  a quien no cumpla con los requisitos establecidos."/>
    <s v="Preventivo"/>
    <s v="Si"/>
    <s v="Si"/>
    <s v="Si"/>
    <s v="Aceptar"/>
    <s v="Bajo"/>
    <s v="Incompleta"/>
    <s v="Si"/>
    <s v="Implementar mecanismo de seguimiento por medio de informe periodico."/>
    <s v="No"/>
    <s v="Incompleta"/>
    <s v="No"/>
    <s v="No aplica"/>
    <s v="No aplica"/>
    <s v="No aplica"/>
    <s v="No"/>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Como consecuencia, el riesgo residual quedó valorado en zona baja, por lo que se recomienda ajustar su identificación y valoración conforme a la Política de Administración del Riesgo, situación recomendada por la tercera línea en el primer monitoreo.  _x000a__x000a_En cuanto a los controles, aunque se reportó la validación de 151 solicitudes, no es posible verificar la trazabilidad de su aplicación dado que la matriz no describe cómo fue implementado el control. Así mismo, la evidencia sobre el seguimiento al préstamo de escenarios del CAR resulta parcial y no permite determinar el estado de la acción. "/>
  </r>
  <r>
    <x v="6"/>
    <x v="6"/>
    <s v="Posibilidad de que servidores públicos soliciten o reciban dádivas, beneficios o prebendas, en nombre propio o de terceros, con el fin de omitir el registro de PQRSD en los canales presenciales, telefónicos o de chat, afectando la integridad del servicio y la trazabilidad institucional."/>
    <s v="No"/>
    <d v="2025-12-18T00:00:00"/>
    <d v="2025-12-22T00:00:00"/>
    <d v="2026-12-31T00:00:00"/>
    <s v="Apoyo"/>
    <s v="Alto"/>
    <s v="Si"/>
    <s v="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de gesdoc de atenciones por canal presencial,  telefónico y chat e Informe trimestral de PQRSD"/>
    <s v="Preventivo"/>
    <s v="Si"/>
    <s v="Si"/>
    <s v="Si"/>
    <s v="Reducir (Mitigar)"/>
    <s v="Moderado"/>
    <s v="Si"/>
    <s v="Si"/>
    <s v="Documentar un formato de registro diario de las atenciones para los canales presencial, telefónico y chat"/>
    <s v="Si"/>
    <s v="Si"/>
    <s v="No"/>
    <s v="No aplica"/>
    <s v="No aplica"/>
    <s v="No aplica"/>
    <s v="Si"/>
    <n v="0"/>
    <s v="La redacción del riesgo no considera los cuatro (4) elementos para los riesgos de corrupción, no se refiere a daño económico o reputacionalo de manera que recomienda revisar y ajustar la redacción del riesgo, pese a que este fue actualizado en la versión 4, ya que además quedaron dos redacciones en la misma casilla._x000a__x000a_Acorde con el riesgo formulado se recominda al proceso (SI) realizar la identificación de causas relacionadas con garantizar el anonimato de los usuarios y funcionarios que interponen una denuncia, presiones ocultas para inducir a la omisión de radicación de peticiones por motivaciones poco éticas y evasión del procedimiento, debilidades en aplicación de sanciones displiciplinarias por no registrar una PQRSD. _x000a__x000a_En la matriz el proceso (SI) dilgencio por error de transcripción como misional, en vez de apoyo, lo cual tampoco fue corregido._x000a__x000a_Se recomienda verificar el nivel de riesgo inherente, dado que no se evidencia el diligenciamiento de la Tabla de Impacto y la respuesta a los interrogantes que permite la clasificación en el mapa de calor, terminando en zona de riesgo moderado, siendo un riesgo de corrupción._x000a__x000a_Durante el periodo, el proceso formalizó el formato SI‑FR‑036 sobre atenciones a la ciudadanía conforme la acción planteada; sin embargo, argumentó su no implementación debido a los reprocesos que generaría y al posible impacto en la oportunidad y calidad del servicio. Considerando esta situación y se recomienda modificar la acción prevista, definiendo un nuevo mecanismo que permita garantizar la constancia o número de radicado de las atenciones y, en caso de requerir recursos, evaluar su inclusión en el Plan Anual de Adquisiciones, así como realizar la respectiva eliminación del documento de Isolución, pues mientras este exista y esté documentado debe utilizarse._x000a__x000a_Se detalla que el Mapa de Riesgos versión 2 para la vigencia 2025 fue revisado y aprobado por la OAP, no obstante, se reporta versión 4"/>
  </r>
  <r>
    <x v="7"/>
    <x v="7"/>
    <s v="Posibilidad de afectación económica o reputacional por acceder, facilitar el acceso o alterar los datos de los sistemas de información de la entidad con el fin de  beneficiarse a nombre propio o de terceros"/>
    <s v="Si"/>
    <d v="2025-07-07T00:00:00"/>
    <d v="2025-12-22T00:00:00"/>
    <d v="2025-12-31T00:00:00"/>
    <s v="Apoyo"/>
    <s v="Alto"/>
    <s v="Si"/>
    <s v="Cuatrimestralmente, el Coordinador del GIT TIC's debe verificar que los niveles de acceso  concedidos  a los usuarios correspondan a los solicitados a través de los canales de atención, debe notificar al grupo de Soporte de GIT TIC´S  para que revoque los permisos no solicitados. De la ejecución de los controles se generará la siguiente evidencia: reporte de usuarios y permisos por aplicación. debe notificar al grupo de Soporte de GIT TIC´S  para que revoque los permisos no solicitados. De la ejecución de los controles se generará la siguiente evidencia: reporte de usuarios y permisos por aplicación."/>
    <s v="Preventivo"/>
    <s v="Si"/>
    <s v="Si"/>
    <s v="Si"/>
    <s v="Reducir (Mitigar)"/>
    <s v="Alto"/>
    <s v="Si"/>
    <s v="Si"/>
    <s v="Actualizar y solicitar la publicación  de los documentos del proceso en el Sistema de Gestión de Calidad "/>
    <s v="No"/>
    <s v="Incompleta"/>
    <s v="No"/>
    <s v="No aplica"/>
    <s v="No aplica"/>
    <s v="No aplica"/>
    <s v="Si"/>
    <n v="0"/>
    <s v="Se recomienda verificar medición de la zona de riesgo en Alto, aplicando la encuesta y preguntas._x000a__x000a_Se realizo monitoreo aportando evidencias de la ejecución de los controles establecidos, incluyendo la verificación de niveles de acceso de usuarios y la asignación o eliminación de permisos en las carpetas de SharePoint, finalizando su aplicación para la vigencia. Respecto al plan de tratamiento, una acción se identificó como incumplida al no encontrarse documentos actualizados en ISOLUCIÓN, mientras que las acciones 2 y 3 fueron ejecutadas conforme a su descripción. _x000a_"/>
  </r>
  <r>
    <x v="7"/>
    <x v="7"/>
    <m/>
    <m/>
    <m/>
    <m/>
    <m/>
    <m/>
    <m/>
    <s v="Si"/>
    <s v="Cuatrimestralmente, el Coordinador del GIT TIC's debe gestionar que las carpetas compartidas (SharePoint) de Mindeporte, a las cuales todos los usuarios tengan permiso de lectura o escritura, se encuentren configuradas para que accedan a ellas solo los usuarios autorizados. En caso de identificar desviaciones en la ejecución del control, debe notificar a todos los Respónsables del Ministerio del Deporte, para que se eliminen los usuarios ya no vigentes o no autorizados. De la ejecución del control se generará la siguiente evidencia: Correos de reporte de verificación de usuarios vigentes y autorizados en carpetas compartidas y correos de las diferentes dependencias responsables de su acceso notificando los permisos y usuarios autorizados a ingresar a las carpetas compartidas."/>
    <s v="Preventivo"/>
    <s v="Si"/>
    <s v="Si"/>
    <s v="Si"/>
    <s v="Reducir (Mitigar)"/>
    <s v="Alto"/>
    <s v="Si"/>
    <s v="Si"/>
    <s v="Monitorear y generar acciones de bloqueo a accesos indebidos detectados en las plataformas de ciberseguridad contratadas por la entidad"/>
    <s v="No"/>
    <s v="Si"/>
    <m/>
    <m/>
    <m/>
    <m/>
    <m/>
    <m/>
    <m/>
  </r>
  <r>
    <x v="7"/>
    <x v="7"/>
    <m/>
    <m/>
    <m/>
    <m/>
    <m/>
    <m/>
    <m/>
    <m/>
    <m/>
    <m/>
    <m/>
    <m/>
    <m/>
    <m/>
    <m/>
    <m/>
    <s v="Si"/>
    <s v="Socializar la politica de seguridad de informacion mediante piezas de comunicación en las que se incluyan tips de seguridad de la información. "/>
    <s v="No"/>
    <s v="Si"/>
    <m/>
    <m/>
    <m/>
    <m/>
    <m/>
    <m/>
    <m/>
  </r>
  <r>
    <x v="8"/>
    <x v="8"/>
    <s v="Posibilidad afectación económica y reputacional por Recibir o solicitar dadivas o beneficio por direccionamiento de vinculación en favor propio o de un tercero debido a las posibles debilidades en la implementación de procesos y procedimientos internos"/>
    <s v="Si"/>
    <d v="2025-08-28T00:00:00"/>
    <d v="2025-12-18T00:00:00"/>
    <d v="2025-12-31T00:00:00"/>
    <s v="Apoyo"/>
    <s v="Alto"/>
    <s v="Si"/>
    <s v="Profesional designado, verifica los requisitos de los candidatos que se postulan para proveer las vacantes; se validan lo establecido en el manual de funciones en coherencia con el procedimiento GH-PD-026 Procedimiento de Vinculación de Servidores Públicos, para acceder a la vacantes dejando como registro el diligenciamiento del formato GH-FR-061 Documentos Requisitos de Posesión._x000a_En caso de desviación del control, el coordinador del GIT: Talento Humano emitirá memorando de verificación de requisitos y de vinculación del candidato a cubrir la vacante. De la ejecución del control, se generará las siguientes evidencias:_x000a__x000a_1.  Registro en el formato GH-FR-061 Documentos Requisitos de Posesión _x000a_2. correo de verificación en caso de no cumplir con requisitos (cuando aplique)_x000a_3. Memorando de verificación (cuando aplique)_x000a__x000a_Reporte cuatrimestral "/>
    <s v="Preventivo"/>
    <s v="Si"/>
    <s v="Si"/>
    <s v="No"/>
    <s v="Reducir (Mitigar)"/>
    <s v="Alto"/>
    <s v="No"/>
    <s v="Si"/>
    <s v="Gestionar mediante mesas de trabajo, la revisión del manual de funciones, para su actualización. "/>
    <s v="No"/>
    <s v="Incompleta"/>
    <s v="No"/>
    <s v="No aplica"/>
    <s v="No aplica"/>
    <s v="No aplica"/>
    <s v="Si"/>
    <n v="0"/>
    <s v="Verificar zona de riesgo aplicando la metodología de las preguntas y. El control no tiene periodicidad definida ._x000a__x000a_Se evidenció la ejecución del control establecido, soportado en siete formatos de verificación de requisitos, cumpliéndose conforme a lo previsto para la vigencia. En cuanto al plan de tratamiento, la acción 1 se identificó como incumplida al no lograrse la actualización del manual de funciones, pese a las mesas de trabajo realizadas, mientras que las acciones 2 y 3 fueron ejecutadas según su descripción"/>
  </r>
  <r>
    <x v="9"/>
    <x v="9"/>
    <s v="Posibilidad de afectación economica y reputacional al  recibir cualquier dádiva o beneficio a nombre propio o de terceros con el fin de  omitir información  o perdida de expedientes del archivo central."/>
    <s v="Si"/>
    <d v="2025-08-27T00:00:00"/>
    <d v="2025-12-15T00:00:00"/>
    <d v="2025-12-31T00:00:00"/>
    <s v="Apoyo"/>
    <s v="Alto"/>
    <s v="Si"/>
    <s v="El profesional en Gestión Documental Socializa  los lineamientos de la Gestión Documental frente al manejo del archivo y la información,  Política e instrumentos archivisticos que genere la entidad, a través de la implementación del cronograma de capacitaciones de Gestión documental.;en caso de identificar desviaciones en la ejecución del control, enviar correo electronico a los enlaces designacinados por dependencia para dar a conocer el cronograma de capacitación.De la ejecución de los controles se generarán las siguientes evidencias: memorando que incluye cronograma , Piezas comunicativas socializadas en la intranet y lista de asistencia   y/o actas de reunión de capacitaciones.                                                                                                                            Nota: El reporte se realizara cuatrimestralmente en coherencia con el monitoreo."/>
    <s v="Preventivo"/>
    <s v="Si"/>
    <s v="Si"/>
    <s v="No"/>
    <s v="Reducir (Mitigar)"/>
    <s v="Alto"/>
    <s v="Si"/>
    <s v="Si"/>
    <s v="Reforzar capacitaciones de gestión documental adicionales por demanda. "/>
    <s v="Si"/>
    <s v="Incompleta"/>
    <s v="No diligenció la casilla"/>
    <s v="No diligenció la casilla"/>
    <s v="No diligenció la casilla"/>
    <s v="No diligenció la casilla"/>
    <s v="Si"/>
    <n v="0"/>
    <s v="En la matriz, el proceso GD no diligenció las casillas correspondientes a la materialización de riesgos. Asimismo, la segunda línea no registró ningún pronunciamiento al respecto en el formato DE-FR-002. No obstante, se evidencia que se ha realizado seguimiento a través de correo electrónico._x000a__x000a_Se evidenció la ejecución de los controles establecidos; sin embargo, en el control 1 no fue posible verificar la trazabilidad completa del plan de capacitación, dado que no se identificó la implementación progresiva ni actualizaciones frente a lo reportado en el primer cuatrimestre, lo cual afecta el seguimiento del cronograma. En el control 2 se registró el seguimiento, pero los inventarios se encontraron diligenciados en formatos no oficiales, incluidos archivos en Excel sin encabezado y un documento en borrador, lo que evidencia debilidades en la actualización del inventario documental. "/>
  </r>
  <r>
    <x v="9"/>
    <x v="9"/>
    <m/>
    <m/>
    <m/>
    <m/>
    <m/>
    <m/>
    <m/>
    <s v="Si"/>
    <s v="El profesional en Gestión Documental, verifica y ajusta  los inventarios del archivo central, a través de la revisión del inventario inicial  contra los datos de los  expedientes físicos, sus unidades de almacenamiento y conservación para su ubicación topográfica (espacio físico).  En caso de desviación, puntear las unidades de almacenamiento y conservación. De la ejecución del control se generan las siguinetes evidencias; inventarios actualizados registro GD_FR-029 formato  de inventario documental FUID, correo informando el estado de los expedientes al coordinador del área (cuando aplique)_x000a_Nota: El reporte se realizara cuatrimestralmente en coherencia con el monitoreo."/>
    <s v="Preventivo"/>
    <s v="Si"/>
    <s v="Si"/>
    <s v="No"/>
    <s v="Reducir (Mitigar)"/>
    <s v="Alto"/>
    <s v="Si"/>
    <m/>
    <m/>
    <m/>
    <m/>
    <m/>
    <m/>
    <m/>
    <m/>
    <m/>
    <m/>
    <m/>
  </r>
  <r>
    <x v="10"/>
    <x v="10"/>
    <s v="Posibilidad de Afectación Reputacional por recibir cualquier dádiva o beneficio a nombre propio o de terceros por el direccionamiento indebido de procesos de contratación"/>
    <s v="No"/>
    <d v="2024-12-16T00:00:00"/>
    <d v="2025-12-22T00:00:00"/>
    <d v="2025-12-31T00:00:00"/>
    <s v="Apoyo"/>
    <s v="Extremo"/>
    <s v="Si"/>
    <s v="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
    <s v="Preventivo"/>
    <s v="Si"/>
    <s v="Si"/>
    <s v="Si"/>
    <s v="Reducir (Mitigar)"/>
    <s v="Extremo"/>
    <s v="Si"/>
    <s v="Si"/>
    <s v="Realizar la actualización de la base de contratación cada vez que se realice una nueva solicitud, es decir incluir aquellas que estan en trámite, para garantizar un seguimiento"/>
    <s v="Si"/>
    <s v="Si"/>
    <s v="No"/>
    <s v="No aplica"/>
    <s v="No aplica"/>
    <s v="No aplica"/>
    <s v="Si"/>
    <n v="0"/>
    <s v="La redacción del riesgo no considera los cuatro (4) elementos para los riesgos de corrupción, no se refiere a la desviación específica de la gestión de lo público y el beneficio privado, no se atendió esta recomendación realizada en el primer y segundo monitoreo. _x000a__x000a_La acción del plan de tratamiento planteada corresponde a la descripción del control denominado: base de datos con los procesos asignados a cada estructurador. Se recomienda, ajustar la acción de plan de tratamiento. _x000a__x000a_Se evidenció que los dos controles establecidos fueron implementados conforme a su descripción. La acción definida en el plan de tratamiento se considera cumplida. Los indicadores del riesgo y del desempeño del control fueron reportados en el documento de trabajo con sus respectivas evidencias."/>
  </r>
  <r>
    <x v="10"/>
    <x v="10"/>
    <m/>
    <m/>
    <m/>
    <m/>
    <m/>
    <m/>
    <m/>
    <s v="Si"/>
    <s v="Cada vez que se requiera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Actas y/o grabaciones del Comité de Contratación"/>
    <s v="Preventivo"/>
    <s v="Si"/>
    <s v="Si"/>
    <s v="Si"/>
    <s v="Reducir (Mitigar)"/>
    <s v="Extremo"/>
    <s v="Si"/>
    <m/>
    <m/>
    <m/>
    <m/>
    <m/>
    <m/>
    <m/>
    <m/>
    <m/>
    <m/>
    <m/>
  </r>
  <r>
    <x v="11"/>
    <x v="11"/>
    <s v="Posibilidad de Afectación Económica y Reputacional por posibles comportamientos no éticos por parte de servidores públicos, tales como fraude interno, corrupción o soborno, durante la ejecución de actividades asociadas a los movimientos bancarios y/o al cálculo en la liquidación de los pagos, lo que podría dar lugar a la aprobación y ejecución de desembolsos que no cumplen con los lineamientos del proceso de Gestión Financiera ni con la legislación vigente."/>
    <s v="Si"/>
    <d v="2025-08-26T00:00:00"/>
    <d v="2025-12-18T00:00:00"/>
    <d v="2025-12-31T00:00:00"/>
    <s v="Apoyo"/>
    <s v="Extremo"/>
    <s v="Si"/>
    <s v="Mensualmente, el Coordinador (a) del GIT Tesorería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_x000a_Formato GF-FR–010 Conciliación Bancaria firmado o correo electrónico de devolución para ajuste."/>
    <s v="Detectivo"/>
    <s v="Si"/>
    <s v="Si"/>
    <s v="Si"/>
    <s v="Reducir (Mitigar)"/>
    <s v="Extremo"/>
    <s v="Si"/>
    <s v="Si"/>
    <s v="1.  Elaborar el procedimiento de Gestión de Pagos, donde se evidencian las actividades del GIT Tesorería.  "/>
    <s v="No"/>
    <s v="Incompleta"/>
    <s v="No"/>
    <s v="No aplica"/>
    <s v="No aplica"/>
    <s v="No aplica"/>
    <s v="Si"/>
    <n v="0"/>
    <s v="Se identificó que el procedimiento relacionado con las actividades del GIT Tesorería aún se encuentra en fase de elaboración en formato borrador._x000a__x000a_No se identificó trazabilidad sobre la actualización del procedimiento GF‑PD‑019 de Conciliaciones Bancarias, pese a estar reportado en el formato de actualización documental. _x000a__x000a_Se recomienda priorizar la formalización del formato de lista de chequeo y dar cumplimiento a la actualización del procedimiento GF‑PD‑019, a fin de asegurar consistencia en los procesos asociados a desembolsos y pago._x000a__x000a_Se evidencia que el proceso reportó indicadores en formato de word anteriormente solicitado por la segunda línea, lo que refuerza lo señalado por esta Oficina en los informes 1 y 2, en los que se recomendó formalizar el mecanimo de medición de indicadores en el procedimiento y en formato codificado de Isolución_x000a__x000a_"/>
  </r>
  <r>
    <x v="11"/>
    <x v="11"/>
    <m/>
    <m/>
    <m/>
    <m/>
    <m/>
    <m/>
    <m/>
    <s v="Si"/>
    <s v="Diariamente, el Coordinador (a) del  GIT Tesorería y/o profesionales designados, debe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para los casos de expedición o modificación de CDP  vía SISEG o formato según corresponda y Registros Presupuestales con la documentación soporte adjunta y para las Ordenes de Pago la verificación visual de la información. En caso de identificar desviaciones en la ejecución del control, se debe devolver la solicitud mediante el formato de Devolución de documentos GF-FR-016 o en SISEG según corresponda. De la ejecución del control se generará la siguiente evidencia:_x000a_Devolución de documentos mediante el Formato GF-FR-016  o devolución en SISEG según corresponda"/>
    <s v="Detectivo"/>
    <s v="Si"/>
    <s v="Si"/>
    <s v="Si"/>
    <s v="Reducir (Mitigar)"/>
    <s v="Extremo"/>
    <s v="Si"/>
    <s v="Si"/>
    <s v="1. Actualizar el procedimiento GF-PD-019-Conciliaciones Bancarias, incluyendo las políticas de operación necesarias y la normatividad vigente."/>
    <s v="No"/>
    <s v="Incompleta"/>
    <m/>
    <m/>
    <m/>
    <m/>
    <m/>
    <m/>
    <m/>
  </r>
  <r>
    <x v="12"/>
    <x v="12"/>
    <s v="Posibilidad de  recibir cualquier dádiva o beneficio para ejercer una deficiente defensa técnica judicial en el marco de las contestaciones de tutelas."/>
    <s v="No"/>
    <d v="2024-10-30T00:00:00"/>
    <d v="2025-12-22T00:00:00"/>
    <d v="2025-12-31T00:00:00"/>
    <s v="Apoyo"/>
    <s v="Extremo"/>
    <s v="Si"/>
    <s v="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
    <s v="Preventivo"/>
    <s v="Si"/>
    <s v="Si"/>
    <s v="Si"/>
    <s v="Reducir (Mitigar)"/>
    <s v="Extremo"/>
    <s v="Si"/>
    <s v="Si"/>
    <s v="Socializar al personal de la Oficina Asesora Jurídica el Procedimiento Contestación de acciones de Tutela, para su conocimiento e implementación."/>
    <s v="Si"/>
    <s v="Si"/>
    <s v="No"/>
    <s v="No aplica"/>
    <s v="No aplica"/>
    <s v="No aplica"/>
    <s v="Si"/>
    <n v="0"/>
    <s v="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no se realizó ajuste pese a que se comunicó en el primer y segundo monitoreo. _x000a__x000a_Se evidenció la ejecución del control establecido, soportado mediante la base de datos detallada de contestaciones de tutelas y la muestra tomada para verificar el registro de auditoría. En cuanto al plan de tratamiento, las acciones se consideran cumplidas. "/>
  </r>
  <r>
    <x v="12"/>
    <x v="12"/>
    <m/>
    <m/>
    <m/>
    <m/>
    <m/>
    <m/>
    <m/>
    <m/>
    <m/>
    <m/>
    <m/>
    <m/>
    <m/>
    <m/>
    <m/>
    <m/>
    <s v="Si"/>
    <s v="Realizar tres (3 )revisiones aleatorias de la aplicación el procedimiento de Acciones de Tutela con el personal de la Oficina Asesora Jurídica."/>
    <s v="Si"/>
    <s v="Si"/>
    <m/>
    <m/>
    <m/>
    <m/>
    <m/>
    <m/>
    <m/>
  </r>
  <r>
    <x v="12"/>
    <x v="12"/>
    <m/>
    <m/>
    <m/>
    <m/>
    <m/>
    <m/>
    <m/>
    <m/>
    <m/>
    <m/>
    <m/>
    <m/>
    <m/>
    <m/>
    <m/>
    <m/>
    <s v="Si"/>
    <s v="Incluir en la base de datos de la Oficina Asesora Jurídica, el fundamento de derecho empleado para la contestación de tutelas ."/>
    <s v="Si"/>
    <s v="Si"/>
    <m/>
    <m/>
    <m/>
    <m/>
    <m/>
    <m/>
    <m/>
  </r>
  <r>
    <x v="12"/>
    <x v="12"/>
    <m/>
    <m/>
    <m/>
    <m/>
    <m/>
    <m/>
    <m/>
    <m/>
    <m/>
    <m/>
    <m/>
    <m/>
    <m/>
    <m/>
    <m/>
    <m/>
    <s v="Si"/>
    <s v=" Elaborar un (1) informe mediante el cual se detalle la importancia de la socialización del procedimiento de Contestación de Acciones de Tutela al personal de la Oficina Asesora Jurídica."/>
    <s v="Si"/>
    <s v="Si"/>
    <m/>
    <m/>
    <m/>
    <m/>
    <m/>
    <m/>
    <m/>
  </r>
  <r>
    <x v="13"/>
    <x v="13"/>
    <s v="Posibilidad  de afectación reputacional para  recibir o solicitar cualquier dádiva o beneficio a nombre propio o de terceros en  la asignacion y traslado de los  bienes de propiedad del Ministerio del Deporte."/>
    <s v="Si"/>
    <d v="2025-08-27T00:00:00"/>
    <d v="2025-12-22T00:00:00"/>
    <d v="2025-12-31T00:00:00"/>
    <s v="Apoyo"/>
    <s v="Extremo"/>
    <s v="Si"/>
    <s v="Mensualmente el Profesional especializado con funciones de almacenista y/o asignado, registra en el  software de inventarios SOAWEB  la información correspondiente a entradas, salidas y traslados de elementos de los funcionarios. De acuerdo con las necesidades, se ingresan las novedades en el  software de inventarios SOAWEB. En caso de desviación se realizara la verificación de los registros  en los formatos RF-FR-029 y GT -FR-002 para proceder con la actualización en el sistema.  De la ejecución del control se generará la siguiente evidencia:  Registro de la asignación de equipos y elementos. Registro consolidado de elementos en servicio a cargo del funcionario.           _x000a_Registro de los formatos  RF-FR-029 y GT-FR-002 (cuando aplique)"/>
    <s v="Preventivo"/>
    <s v="Si"/>
    <s v="Si"/>
    <s v="Si"/>
    <s v="Reducir (Mitigar)"/>
    <s v="Extremo"/>
    <s v="Si"/>
    <s v="Si"/>
    <s v="Crear el procedimiento para el seguimiento y control de los inventarios."/>
    <s v="No"/>
    <s v="Incompleta"/>
    <s v="No"/>
    <s v="No aplica"/>
    <s v="No aplica"/>
    <s v="No aplica"/>
    <s v="No"/>
    <n v="0"/>
    <s v="En el monitoreo del riesgo de corrupción se evidenció la ejecución de ambos controles definidos, soportados mediante los registros de asignación de equipos y los reportes de GESDOC, aunque se recomienda revisar la descripción de la evidencia debido a la ausencia del formato RF‑FR‑029 señalado en el control. _x000a__x000a_En cuanto al plan de tratamiento, las acciones R1‑Acc‑1 y R1‑Acc‑2 presentan avances en la elaboración y socialización del manual, pero no lograron concluirse durante la vigencia, por lo que cierran incumplidas. _x000a__x000a_Los indicadores del riesgo y del desempeño del control no fueron reportados ya que anexó reporte correspondiente al primer cuatrimestre de la vigencia. "/>
  </r>
  <r>
    <x v="13"/>
    <x v="13"/>
    <m/>
    <m/>
    <m/>
    <m/>
    <m/>
    <m/>
    <m/>
    <s v="Si"/>
    <s v="Cuatrimestralmente el Profesional especializado con funciones de almacenista y/o asignado, requiere a los Gestores de inventarios la actualización de los inventarios a cargo al area funcional, a traves de correo electronico se solicita a los gestores de inventarios de cada area funcional,  reportar el estado o novedad de los elementos en servcio en el formato RF-FR-029.  En caso de desviación se reelizará la reiteración mediante de memorando.  De la ejecución del control se generará la siguiente evidencia: _x000a_Correos electronicos enviados a los gestores de inventario._x000a_Correo electronico de respuesta que incluye el registro del formato RF-FR-029._x000a_Memorando reiterativo (Cuando aplique)"/>
    <s v="Preventivo"/>
    <s v="Si"/>
    <s v="Si"/>
    <s v="Si"/>
    <s v="Reducir (Mitigar)"/>
    <s v="Extremo"/>
    <s v="Si"/>
    <s v="Si"/>
    <s v="Generar lineamientos para salidas e ingresos de bienes a las diferentes areas funcionales y elementos externos"/>
    <s v="No"/>
    <s v="Incompleta"/>
    <m/>
    <m/>
    <m/>
    <m/>
    <m/>
    <m/>
    <m/>
  </r>
  <r>
    <x v="14"/>
    <x v="14"/>
    <s v="Posibilidad de afectación económica y reputacional derivada de la acción u omisión consistente en recibir o solicitar dádivas o beneficios, haciendo uso del poder conferido, con el fin de manipular los resultados de informes de auditoría o seguimiento, desviando así la gestión de lo público para favorecer procesos, terceros, dependencias o con fines de beneficio personal"/>
    <s v="Si"/>
    <d v="2025-05-05T00:00:00"/>
    <d v="2026-12-18T00:00:00"/>
    <s v="Sin monitoreo"/>
    <s v="Evaluación"/>
    <s v="Extremo"/>
    <s v="Si"/>
    <s v="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_x000a__x000a_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_x000a__x000a_De la ejecución del control se genera las siguiente evidencia: Correo(s) de revisión de los informes realizados por el equipo auditor o acta de revisión del informe. "/>
    <s v="Preventivo"/>
    <s v="Si"/>
    <s v="Si"/>
    <s v="Si"/>
    <s v="Reducir (Mitigar)"/>
    <s v="Extremo"/>
    <s v="Si"/>
    <s v="Si"/>
    <s v="Desarrollar mesa de trabajo de socialización del Código de Ética del Auditor Interno"/>
    <s v="Si"/>
    <s v="Si"/>
    <s v="No"/>
    <s v="No aplica"/>
    <s v="No aplica"/>
    <s v="No aplica"/>
    <s v="Si"/>
    <n v="0"/>
    <s v="La OCI se abstiene de generar resultados para este riesgo, teniendo en cuenta que fue identificado por la misma OCI, quien además realiza el presente seguimiento. Por tanto, estaría impedida de evaluarse así misma._x000a__x000a_Adicionalmente no se evidenció seguimiento por parte de la segunda línea de defensa al reporte realizado por la OCI."/>
  </r>
  <r>
    <x v="14"/>
    <x v="14"/>
    <m/>
    <m/>
    <m/>
    <m/>
    <m/>
    <m/>
    <m/>
    <s v="Si"/>
    <s v="Cada vez que se designe un trabajo, el Jefe de la Oficina de Control Interno o quien haga sus veces, revisará que no exista posible conflicto de interés por parte del equipo auditor mediante la verificación del diligenciamiento del formato EI-FR-018, previo al inicio del trabajo._x000a__x000a_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_x000a__x000a_De la ejecución del  control se generará la siguiente evidencia: Formato EI-FR-018 Declaración de compromiso ético, conflicto de interés y confidencialidad del auditor interno firmada. Cuando aplique, GESDOC o correo electrónico con la respuesta a la manifestación realizada. "/>
    <s v="Preventivo"/>
    <s v="Si"/>
    <s v="Si"/>
    <s v="Si"/>
    <s v="Reducir (Mitigar)"/>
    <s v="Extremo"/>
    <s v="Si"/>
    <m/>
    <m/>
    <m/>
    <m/>
    <m/>
    <m/>
    <m/>
    <m/>
    <m/>
    <m/>
    <m/>
  </r>
  <r>
    <x v="15"/>
    <x v="15"/>
    <s v="Posibilidad de recibir o solicitar cualquier dádiva o beneficio a nombre propio o de terceros para emitir una decisión que favorezca o perjudique al sujeto disciplinable por sustracción, ocultamiento o pérdida de información de los procesos disciplinarios activos"/>
    <s v="No"/>
    <s v="No diligenciado"/>
    <d v="2025-12-20T00:00:00"/>
    <d v="2025-12-31T00:00:00"/>
    <s v="Evaluación"/>
    <s v="Moderado"/>
    <s v="Si"/>
    <s v="El Técnico/Profesional asignado Verifica el número de folios de los expedientes físicos, respecto de los expedientes digitalizados. Mensualmente, se realiza cotejo de la información de los Expedientes disciplinarios gestionados en el periodo, contenida en la base de datos, el aplicativo GESDOC, los Expedientes digitalizados en estado natural y por pieza documental , con el fin de establecer que la información física coincida en folios y contenido con la información digitalizada. En caso de encontrar desviación en la ejecución del control, se envía al gestor documental la alerta para que subsane las inconsistencias.  La evidencia de la ejecución del control se materializa en el informe de calidad mensual remitido a la jefatura."/>
    <s v="Preventivo"/>
    <s v="Si"/>
    <s v="Si"/>
    <s v="Si"/>
    <s v="Reducir (Mitigar)"/>
    <s v="Moderado"/>
    <s v="Si"/>
    <s v="Si"/>
    <s v="El técnico o profesional designado, remite a la jefatura un informe mensual de calidad, producto del cotejo de la información de la base de datos con los expedientes físicos y digitalizados. "/>
    <s v="Si"/>
    <s v="Si"/>
    <s v="No"/>
    <s v="No aplica"/>
    <s v="No aplica"/>
    <s v="No aplica"/>
    <s v="Si"/>
    <n v="0"/>
    <s v="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_x000a__x000a_Se recomienda revisar la valoración del riesgo ya que no se evidencia el diligenciamiento completo de la Tabla de Impacto, lo que puede estar afectando la zona de riesgo inherente, y por tanto, el posterior resultado del riesgo residual. _x000a__x000a_Las anteriores recomendaciones fueron realizadas por la tercera línea de defensa en el primer y segundo monitoreo, sin embargo, no se han efectuado los ajustes pertinentes. _x000a__x000a_Se evidenció que los dos controles definidos fueron implementados conforme a su descripción. Las acciones del plan de tratamiento se reportaron como cumplidas."/>
  </r>
  <r>
    <x v="15"/>
    <x v="15"/>
    <m/>
    <m/>
    <m/>
    <m/>
    <m/>
    <m/>
    <m/>
    <s v="Si"/>
    <s v="La jefatura de la Oficina de Control Interno Disciplinario verifica si la decisión adoptada se encuentra fundada en pruebas legalmente producidas y aportadas al proceso, que demuestren la existencia o no  de la falta disciplinaria y la responsabilidad del investigado. _x000a_Cada vez que los abogados sustanciadores, remiten a través del correo institucional,los proyectos de autos de sustanciación o interlocutorios, para la revisión y firma de la jefatura, quien revisa el contenido fáctico y jurídico de la decisión,  en caso de presentar desviaciones la Jefe de la Oficina de Control Interno Disciplinario ajusta a las previsiones del Código General Disciplinario y se procede a la firma por la jefatura de la OCID.                                                                                                                                _x000a__x000a_De la ejecución del control. Se aportan como evidencias:_x000a__x000a_• Captura de pantalla de la remisión de los proyectos elaborados por los abogados sustanciadores, a través del correo institucional.                                                              • Captura de Pantalla de la Base datos de datos de los expedientes disciplinarios gestonados por la jefatura, (no se envía la documentación integral, teniendo en cuenta la reserva legal de la información disciplinaria) "/>
    <s v="Preventivo"/>
    <s v="Si"/>
    <s v="Si"/>
    <s v="Si"/>
    <s v="Reducir (Mitigar)"/>
    <s v="Moderado"/>
    <s v="Si"/>
    <s v="Si"/>
    <s v="2. Informar a los  funcionarios y contratistas de prestación de servicios, en reunión mensual o cuando se requiera,  el cumplimiento de la normatividad aplicable al conflicto de intereses, inhabilidades e incompatibilidades en ejercicio de sus funciones y obligaciones contractuales."/>
    <s v="Si"/>
    <s v="Si"/>
    <m/>
    <m/>
    <m/>
    <m/>
    <m/>
    <m/>
    <m/>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9">
  <r>
    <x v="0"/>
    <s v="Posibilidad de que servidores públicos o contratistas reciban dádivas, beneficios o incentivos indebidos, en nombre propio o de terceros, con el fin de divulgar información sensible sin contar con la verificación y aprobación correspondiente"/>
    <s v="No"/>
    <d v="2025-08-25T00:00:00"/>
    <d v="2025-12-22T00:00:00"/>
    <d v="2025-12-31T00:00:00"/>
    <s v="Estratégico"/>
    <s v="Extremo"/>
    <s v="Si"/>
    <s v="El Coordinador GIT Comunicaciones, controla a través del seguimiento semanal  a los integrantes del GIT Comunicaciones, estableciendo el punto análisis del cumplimiento de los lineamientos de crisis en los consejos de redacción, las cuales se sustentan en acta del consejo cuando se requieran En caso de identificar desviaciones en la ejecución del control se solicitará al responsable un informe del no cumplimiento.  Se generará un acta del consejo de redacción."/>
    <s v="Preventivo"/>
    <s v="Si"/>
    <s v="Si"/>
    <s v="Si"/>
    <s v="Reducir (Mitigar)"/>
    <s v="Extremo"/>
    <s v="Si"/>
    <s v="Si"/>
    <s v="Generar un mapeo constante para anticiparnos a los riesgos de crisis de la comunicación."/>
    <s v="Si"/>
    <s v="Si"/>
    <s v="No"/>
    <s v="No aplica"/>
    <s v="No aplica"/>
    <s v="No aplica"/>
    <x v="0"/>
    <n v="0"/>
    <s v="En el tercer monitoreo se evidenció la ejecución de los controles y acciones del riesgo de corrupción; sin embargo, no se aportaron soportes que demostraran la socialización interna de los lineamientos de comunicación, como estaba previsto, no obstante, se valida como efectivo ya que se pudieron observar algunas piezas en intranet, así como correos masivos. _x000a__x000a_El proceso cuenta con un Mapa de Riesgos versión 2 para la vigencia 2025, el cual fue revisado y aprobado por la OAP y se encuentra disponible en Isolución, no obstante, se deja salvedad que la versión reportada el tercer cuatrimestre difiere de la versión 2 presentada en el segundo cuatrimestre toda vez que existen cambios en la redacción del riesgo de corrupción y en el plan de tratamiento sin que en el formato se reporte el control los cambio ni una nueva versión. La redacción del riesgo no cumple la metodología ya que no indica si el riesgo es de afectación económica o reputacional.  _x000a__x000a_Se verificó el acompañamiento de la primera línea de defensa y se dejaron disponibles las evidencias e indicadores en la carpeta de SharePoint habilitada para el proceso."/>
  </r>
  <r>
    <x v="0"/>
    <m/>
    <m/>
    <m/>
    <m/>
    <m/>
    <m/>
    <m/>
    <s v="Si"/>
    <s v="El Coordinador GIT Comunicaciones, verifica la aprobación de las notas de prensa, el cumplimiento se hace mensualmente a través del reporte del indicador de notas de prensa publicadas. En caso de identificar desviaciones en la ejecución del control se devolverá al periodista la nota para su ajuste.  De la ejecución del control: mensualmente se entrega la verificación del cumplimiento de los conductos de aprobación de las notas de prensa, mediante el formato establecido."/>
    <s v="Preventivo"/>
    <s v="Si"/>
    <s v="Si"/>
    <s v="Si"/>
    <s v="Reducir (Mitigar)"/>
    <s v="Extremo"/>
    <s v="Si"/>
    <s v="Si"/>
    <s v="Actualizar el formato GC-FR-008 NOTAS DE PRENSA para hacer seguimiento mensual del flujo de aprobación y la medición de las devoluciones de las notas de prensa"/>
    <s v="Si"/>
    <s v="Si"/>
    <m/>
    <m/>
    <m/>
    <m/>
    <x v="1"/>
    <m/>
    <m/>
  </r>
  <r>
    <x v="0"/>
    <m/>
    <m/>
    <m/>
    <m/>
    <m/>
    <m/>
    <m/>
    <s v="Si"/>
    <s v="El 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 _x000a__x000a_Frecuencial: Anual "/>
    <s v="Detectivo"/>
    <s v="Si"/>
    <s v="Si"/>
    <s v="Si"/>
    <s v="Reducir (Mitigar)"/>
    <s v="Extremo"/>
    <s v="Si"/>
    <s v="Si"/>
    <s v="Socializar mediante acciones pedagógicas los lineamientos de comunicación emanados de la Secretaría de Prensa y de la normativa del Gobierno Nacional. "/>
    <s v="Si"/>
    <s v="Si"/>
    <m/>
    <m/>
    <m/>
    <m/>
    <x v="1"/>
    <m/>
    <m/>
  </r>
  <r>
    <x v="1"/>
    <s v="Posibilidad de favorecer un grupo de interés sobre otro en los procesos de formulación de políticas públicas"/>
    <s v="No"/>
    <d v="2025-09-04T00:00:00"/>
    <d v="2025-09-01T00:00:00"/>
    <d v="2025-12-31T00:00:00"/>
    <s v="Misional"/>
    <s v="Alto"/>
    <s v="Si"/>
    <s v="Semestralmente, El profesional designado del viceministerio, debe verificar la existencia del mapa de actores del proceso de formulación de política pública a 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
    <s v="Preventivo"/>
    <s v="Si"/>
    <s v="Si"/>
    <s v="Si"/>
    <s v="Reducir (Mitigar)"/>
    <s v="Alto"/>
    <s v="No"/>
    <s v="Si"/>
    <s v="1. Documentar el control R3-Control 1, a través del formato de caracterización de actores del proceso de formulación de política pública."/>
    <s v="No"/>
    <s v="No"/>
    <s v="No"/>
    <s v="No aplica"/>
    <s v="No aplica"/>
    <s v="No aplica"/>
    <x v="2"/>
    <n v="0"/>
    <s v="La redacción del riesgo no considera los cuatro (4) elementos para los riesgos de corrupción, no se refiere a daño económico o reputacional, ni la desviación específica de la gestión de lo público de manera que recomienda revisar y ajustar la redacción del riesgo. Es necesario ajustar la redacción en relación al beneficio privado y el tipo de afectación, del cual deriva este riesgo. _x000a__x000a_Verificar medición del riesgo, ya que pese a ser de corrupción se tipifica en zona &quot;alto&quot;_x000a__x000a_Control 2 - No tiene periodicidad definida_x000a__x000a_No se cuenta con evidencias de la ejecución del plan de tratamiento ni sus controles, se evidencia que no se diligenció el seguimiento de la primera línea de defensa  pese a que se observa que la segunda línea realizó las respectivas solicitudes y seguimiento. _x000a__x000a_Dado que en diferentes informes se reiteró la importancia de formular y cumplir con el plan de tratamiento del mapa de riesgos formulado, se encuentra que no hubo un tratamiento efectivo a los riesgos asociados al proceso de formulación y adopción de políticas públicas. "/>
  </r>
  <r>
    <x v="1"/>
    <m/>
    <m/>
    <m/>
    <m/>
    <m/>
    <m/>
    <m/>
    <s v="Si"/>
    <s v="El profesional designado del viceministerio, debe verificar los documentos de plan de participación ciudadana remitido por el área técnica encargada de la formulación de la política pública."/>
    <s v="Preventivo"/>
    <s v="No"/>
    <s v="Si"/>
    <s v="No"/>
    <s v="Reducir (Mitigar)"/>
    <s v="Alto"/>
    <s v="No"/>
    <s v="Si"/>
    <s v="1.Documentar el formato de Plan de participación ciudadana del proceso de formulación de política pública."/>
    <s v="No"/>
    <s v="No"/>
    <m/>
    <m/>
    <m/>
    <m/>
    <x v="1"/>
    <m/>
    <m/>
  </r>
  <r>
    <x v="1"/>
    <m/>
    <m/>
    <m/>
    <m/>
    <m/>
    <m/>
    <m/>
    <s v="Si"/>
    <s v="El profesional designado del viceministerio, cada vez que se requiera debe validar la pertinencia, oportunidad y validez de los procesos externos de formulación de política pública  que impacten a la entidad."/>
    <s v="Preventivo"/>
    <s v="Si"/>
    <s v="Si"/>
    <s v="Si"/>
    <s v="Reducir (Mitigar)"/>
    <s v="Alto"/>
    <s v="No"/>
    <s v="Si"/>
    <s v="1. Revisar matrices de validación de las líneas de acción de política pública._x000a__x000a_2. Realizar mesas técnicas de validación de información."/>
    <s v="No"/>
    <s v="No"/>
    <m/>
    <m/>
    <m/>
    <m/>
    <x v="1"/>
    <m/>
    <m/>
  </r>
  <r>
    <x v="2"/>
    <s v="Posibilidad de recibir o solicitar cualquiér dadiva o beneficio a nombre propio o de terceros beneficiando a atletas o paraatletas de los programas:   Atleta excelencia, glorias del deporte y escuela de talentos y/o beneficiar a federaciones deportivas nacionales que no cumplan con requisitos legales o normativos."/>
    <s v="No"/>
    <d v="2025-08-08T00:00:00"/>
    <d v="2025-12-23T00:00:00"/>
    <d v="2025-12-31T00:00:00"/>
    <s v="Misional"/>
    <s v="Moderado"/>
    <s v="Si"/>
    <s v="Los profesionales de los GIT Deporte de Rendimiento Olimpico, Deporte de Rendimiento Paralímpico,  Talento y Reserva Deportiva y Juegos y Eventos Derportivos designados para implementar el apoyo a los organismos del Sistema Nacional del Deporte, verifican el cumplimiento de los requisitos de acceso y permanencia a través del documento solicitud de elaboración del contrato de prestación de servicios y constancia de idoneidad (BS-FR-059) _x000a__x000a_ En caso de identificar desviaciones en la ejecución del control, enviar un oficio indicando la situación evidenciada de falta de requisitos que permita subasanar la información requerida de acuerdo con los requisitos establecidos. _x000a__x000a_De la ejecución de los controles se generará la siguiente evidencia: _x000a__x000a_Apoyo a Federaciones deportivas nacionales (deporte olimpico)_x000a_1. Verificar en cumplimiento de la Hoja de Ruta para la contratación Formato del proceso de Bienes y Servicios _x000a_2. Registro del formato (BS-FR-059)"/>
    <s v="Preventivo"/>
    <s v="Si"/>
    <s v="Si"/>
    <s v="Si"/>
    <s v="Reducir (Mitigar)"/>
    <s v="Moderado"/>
    <s v="Si"/>
    <s v="Si"/>
    <s v="Realizar de manera trimestral el reporte y control de las gestiones realizadas en cada uno de los programas a cargo del proceso de Altos Logros "/>
    <s v="No"/>
    <s v="No"/>
    <s v="No"/>
    <s v="No aplica"/>
    <s v="No aplica"/>
    <s v="No aplica"/>
    <x v="0"/>
    <n v="0"/>
    <s v="Es necesario ajustar la redacción en relación al tipo de afectación (económica o reputacional), del cual deriva este riesgo. Verificar medición del riesgo, ya que pese a ser de corrupción se tipifica moderado._x000a__x000a_Verificar la frecuencia con la que se realiza la actividad y su valoración ya que inicia en zona de riesgo inherente &quot;Moderada&quot; siendo muy baja en relación a un riesgo de corrupción; esto se puede deber a que no fueron resueltas las 19 preguntas requeridas para la clasificación del impacto del riesgo de corrupción (Hoja &lt;&lt;Tabla Impacto&gt;&gt; del formato DE- FR -002) y la Zona de Riesgo Residual Final no varia después de aplicar los controles, se mantiene en moderada, por lo que se requiere verificar la valoración del riesgo y de los controles. _x000a__x000a_Se evidenció que los controles 1, 2 y 3 se ejecutaron conforme a su descripción y dieron cumplimiento para la vigencia, al ser de implementación permanente. _x000a__x000a_Respecto al Plan de Tratamiento no se aportaron evidencias que permitan verificar su cumplimiento. "/>
  </r>
  <r>
    <x v="2"/>
    <m/>
    <m/>
    <m/>
    <m/>
    <m/>
    <m/>
    <m/>
    <s v="Si"/>
    <s v="El profesional del (GIT Desarrollo Psicosocial) designado para implementar el programa Atleta Excelencia, verifica de manera cuatrimestral el cumplimiento de los requisitos de acceso, permanencia y exclusión para el programa Atleta Excelencia, A traves de la Comisión Evaluadora  en la cual se validan que los deportistas  cumplan con los requisitos establecidos para acceder, permanecer o ser excluidos del Programa Atleta Excelencia, en caso de presentarse desviación del control  se programan comisiones extraordinarias. _x000a__x000a_De la ejecución de los controles se generará la siguiente evidencia: _x000a_- Actas de la Comisión Evaluadora para el Programa Atleta Excelencia_x000a_-  Resoluciones expedidas frente al reconocimiento del programa Atleta Excelencia. "/>
    <s v="Preventivo"/>
    <s v="Si"/>
    <s v="Si"/>
    <s v="Si"/>
    <s v="Reducir (Mitigar)"/>
    <s v="Moderado"/>
    <s v="Si"/>
    <m/>
    <m/>
    <m/>
    <m/>
    <m/>
    <m/>
    <m/>
    <m/>
    <x v="1"/>
    <m/>
    <m/>
  </r>
  <r>
    <x v="2"/>
    <m/>
    <m/>
    <m/>
    <m/>
    <m/>
    <m/>
    <m/>
    <s v="Si"/>
    <s v="El profesional designado para implementar el programa de apoyo a deportistas del GIT de Centro de Ciencias del Deporte, verifica que el atleta que se atiende en el Centro de Ciencias del Deporte haga parte de los listados de atletas vigentes en los programas de Altos Logros Con base en los listados de atletas y paraatletas  aprobados por las federaciónes deportivas nacionales de cada disciplina deportiva, el personal del Centro de Ciencias del Deporte presta la atención y servicios  a los atletas y paraatletas beneficiarios del programa Atleta Excelencia, en caso de desviación se reportará al coordinador del GIT para hacer el respectivo seguimiento. _x000a__x000a_De la ejecución del control se generará la siguiente evidencia:_x000a_1. Listado de deportistas selección Colombia aprobado por la federaciónes y/o benefeciarios del programa Atleta Excelencia. _x000a_2. Reporte de Atenciones "/>
    <s v="Preventivo"/>
    <s v="No"/>
    <s v="Si"/>
    <s v="No"/>
    <s v="Reducir (Mitigar)"/>
    <s v="Moderado"/>
    <s v="Si"/>
    <m/>
    <m/>
    <m/>
    <m/>
    <m/>
    <m/>
    <m/>
    <m/>
    <x v="1"/>
    <m/>
    <m/>
  </r>
  <r>
    <x v="3"/>
    <s v="Posibilidad de recibir o solicitar cualquier dadiva o beneficio a nombre propio o de terceros para favorecer a un organismo deportivo en el desarrollo de tramites, inspección, auditorias y/o procedimientos administrativos"/>
    <s v="No"/>
    <d v="2024-11-20T00:00:00"/>
    <s v="No diligenciado"/>
    <d v="2025-09-02T00:00:00"/>
    <s v="Misional"/>
    <s v="Moderado"/>
    <s v="Si"/>
    <s v="Cada mes,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
    <s v="Preventivo"/>
    <s v="Si"/>
    <s v="Si"/>
    <s v="Si"/>
    <s v="Reducir (Mitigar)"/>
    <s v="Moderado"/>
    <s v="Si"/>
    <s v="Si"/>
    <s v="Socializar los responsables del manejo, control de cambios, actualización y permisos de acceso a las bases de datos y expedientes de la Dirección."/>
    <s v="Si"/>
    <s v="Si"/>
    <s v="No"/>
    <s v="No aplica"/>
    <s v="No aplica"/>
    <s v="No aplica"/>
    <x v="0"/>
    <n v="0"/>
    <s v="No fueron atendidas las recomendaciones realizadas en el primer y segundo monitoreo en cuanto a: _x000a__x000a_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Verificar la frecuencia con la que se realiza la actividad y su valoración ya que inicia en zona de riesgo inherente &quot;Moderada&quot; siendo muy baja en relación a un riesgo de corrupción; esto se puede deber a que no fueron resueltas las 19 preguntas requeridas para la clasificación del impacto del riesgo de corrupción (Hoja &lt;&lt;Tabla Impacto&gt;&gt; del formato DE- FR -002) _x000a__x000a_En el monitoreo se evidenció que los controles del riesgo fueron ejecutados conforme a lo establecido, contando con soportes en SharePoint, los formatos definidos y los correos que demuestran la revisión de actos administrativos. En cuanto al plan de tratamiento, se verificó la ejecución de las actividades previstas, incluyendo los estudios previos, la actualización documental del proceso y las reuniones de socialización."/>
  </r>
  <r>
    <x v="3"/>
    <m/>
    <m/>
    <m/>
    <m/>
    <m/>
    <m/>
    <m/>
    <s v="Si"/>
    <s v="Cada vez que ingresa la solicitud de un trámite, el profesional responsable verifica la correcta aplicación de los formatos de control de legalidad IVC-FR-003, IVC-FR-004 o IVC-FR-006 vigentes, los cuales deben ser diligenciados después de cada trámite. Al finalizar un proceso, ya sea de Negación, Renovación o Actualización del Reconocimiento Deportivo e inscripción de miembros, se revisa que los formatos correspondientes estén completos y correctamente diligenciados para garantizar un adecuado control de legalidad. En caso de detectar alguna desviación en el control, el coordinador del G.I.T. devuelve el trámite para solicitar su verificación y se modifican los formatos para mejorar la calidad y precisión de los datos. Como evidencia de la ejecución del control, se generará el reporte de los registros realizados en los formatos IVC-FR-003, IVC-FR-004 o IVC-FR-006, los correos electrónicos del coordinador que contengan observaciones (si aplica) y los registros actualizados."/>
    <s v="Preventivo"/>
    <s v="Si"/>
    <s v="Si"/>
    <s v="Si"/>
    <s v="Reducir (Mitigar)"/>
    <s v="Moderado"/>
    <s v="Si"/>
    <s v="Si"/>
    <s v="Revisar y actualziar el  IVC-MN-002 Manual &quot;Orientaciones para realizar Inspección, Vigilancia y Control en el Ministerio del Deporte&quot;. "/>
    <s v="Si"/>
    <s v="Si"/>
    <m/>
    <m/>
    <m/>
    <m/>
    <x v="1"/>
    <m/>
    <m/>
  </r>
  <r>
    <x v="3"/>
    <m/>
    <m/>
    <m/>
    <m/>
    <m/>
    <m/>
    <m/>
    <s v="Si"/>
    <s v="Cada vez que se requiera, el profesional asignado se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
    <s v="Preventivo"/>
    <s v="Si"/>
    <s v="Si"/>
    <s v="Si"/>
    <s v="Reducir (Mitigar)"/>
    <s v="Moderado"/>
    <s v="Si"/>
    <s v="Si"/>
    <s v=" Socializar a los profesionales de la Dirección de Inspección, Vigilancia y Control la normatividad y lineamientos vigentes, así como la documentacion asociada al procesoIVC, que se encuentra en ISDLUCION."/>
    <s v="Si"/>
    <s v="Si"/>
    <m/>
    <m/>
    <m/>
    <m/>
    <x v="1"/>
    <m/>
    <m/>
  </r>
  <r>
    <x v="4"/>
    <s v="Posibilidad de recibir cualquier dádiva o beneficio a nombre propio o de terceros para desembolsar recursos a convenios o contratos entre el ministerio y  entes ejecutores sin el cumplimiento de los requisitos legales."/>
    <s v="No"/>
    <d v="2025-04-22T00:00:00"/>
    <d v="2025-12-31T00:00:00"/>
    <d v="2025-12-31T00:00:00"/>
    <s v="Misional"/>
    <s v="Extremo"/>
    <s v="Si"/>
    <s v="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_x000a__x000a_De la ejecución de los controles se generará la siguiente evidencia: Correos electronicos, Gesdoc._x000a__x000a_Frecuencia: Cuatrimestral "/>
    <s v="Detectivo"/>
    <s v="Si"/>
    <s v="Si"/>
    <s v="Si"/>
    <s v="Reducir (Mitigar)"/>
    <s v="Extremo"/>
    <s v="No"/>
    <s v="Si"/>
    <s v="Generar de manera mensual correos a los operadores presentandoles el estado de la ejecucion presupuestal de los contratos y/o convenios, que presenten un menor avance de lo programado."/>
    <s v="No"/>
    <s v="No"/>
    <s v="No"/>
    <s v="No aplica"/>
    <s v="No aplica"/>
    <s v="No aplica"/>
    <x v="2"/>
    <n v="0"/>
    <s v="No se acogieron las recomendaciones del primer y segundo monitoreo: no se evidencian cambios en la redacción del riesgo, la cual  no considera los cuatro (4) elementos para los riesgos de corrupción, no se refiere a daño económico o reputacional, ni la desviación específica de la gestión de lo público de manera que recomienda revisar y ajustar la redacción del riesgo. _x000a__x000a_No se cuenta con evidencias de la ejecución de los controles ni del plan de tratamiento, con lo que no se adoptaron acciones correctivas asegurando el cumplimiento dentro de la vigencia 2025, tal como fue recomendado por la tercera línea de defensa en el segundo monitoreo._x000a__x000a_No presenta medición de indicadores. _x000a__x000a_Se evidencia seguimiento por parte de la segunda línea de defensa así como solicitud de gestiones por parte de la primera línea. "/>
  </r>
  <r>
    <x v="4"/>
    <m/>
    <m/>
    <m/>
    <m/>
    <m/>
    <m/>
    <m/>
    <s v="Si"/>
    <s v="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_x000a__x000a_De la ejecución de los controles se generará la siguiente evidencia: Matriz consolidada de los convenios y/o contratos de la direccion, Actas de comite, Gesdoc_x000a__x000a_Frecuencia: Cuatrimestral "/>
    <s v="Preventivo"/>
    <s v="Si"/>
    <s v="Si"/>
    <s v="Si"/>
    <s v="Reducir (Mitigar)"/>
    <s v="Extremo"/>
    <s v="No"/>
    <s v="Si"/>
    <s v="Consolidar de manera semestral el estado de la ejecucion de los contratos y/o convenios."/>
    <s v="No"/>
    <s v="No"/>
    <m/>
    <m/>
    <m/>
    <m/>
    <x v="1"/>
    <m/>
    <m/>
  </r>
  <r>
    <x v="5"/>
    <s v="Posibilidad de recibir o solicitar cualquier dádiva o beneficio a nombre propio o de terceros para realizar de manera deficiente, el ejercicio de la supervision que  para el correcto desembolso de recursos economicos"/>
    <s v="No"/>
    <s v="No diligenciado"/>
    <d v="2025-12-18T00:00:00"/>
    <d v="2025-12-31T00:00:00"/>
    <s v="Misional"/>
    <s v="Extremo"/>
    <s v="Si"/>
    <s v="Mensualmente, el profesional de apoyo financiero asginado al  GIT de infraestructura -Profesional financiero de la Direccion de recursos y Herramientas del SND, debe verificar que los desembosos en el periodo se realicen conforme a los requisitos establecidos en la minuta del convenio y/o contrato para ello, valida los soportes aportados por  los entes territoriales en el marco de los contratos y/o convenios suscritos, para el desembolso, a través del documento de trabajo denominado Matriz de seguimiento y control. En caso de identificar desviaciones de la ejecución del control, mediante  comunicación (Gesdoc) o correo electrónico, se notifican observaciones encontradas según sea el caso al supervisor para que lo comunique a: Entes territoriales en el marco de convenios y contratos interadministrativos, a interventorías o a convenios solidarios, y asi se subsane y se remitan los soportes y/o documentos que se deben anexar o modificar para la continuidad del trámite de desembolso. De la ejecucion de los controles se generara la siguiente evidencia: Muestra aleatoria (10 desesmbolsos) efectuados mediante el documento check list."/>
    <s v="Preventivo"/>
    <s v="Si"/>
    <s v="Si"/>
    <s v="Si"/>
    <s v="Reducir (Mitigar)"/>
    <s v="Extremo"/>
    <s v="Incompleta"/>
    <s v="Si"/>
    <s v="Crear el formato de Check list  para los desembolsos"/>
    <s v="No aplica"/>
    <s v="No aplica"/>
    <s v="No"/>
    <s v="No aplica"/>
    <s v="No aplica"/>
    <s v="No aplica"/>
    <x v="0"/>
    <n v="0"/>
    <s v="El mapa de riesgos cierra sin fecha de aprobación. _x000a__x000a_La redacción del riesgo no considera los cuatro (4) elementos para los riesgos de corrupción, no se refiere a daño económico o reputacional, ni la desviación específica de la gestión de lo público de manera que recomienda revisar y ajustar la redacción del riesgo, tal como se recomendó en el primer monitoreo de la tercera línea.  _x000a__x000a_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_x000a_ _x000a_Esto había sido señalado en el primer y segundo seguimiento por parte de la tercera línea y no fueron subsanadas las recomendaciones efectuadas._x000a__x000a_Se recomienda verificar la pertinencia de documentar la evidencia denominada matriz de seguimiento control, verificación, y cumplimiento de obligaciones apta tramite de pagos y desembolsos para fortalecer la formalización de un procedimiento, así como sus actividades del ciclo de vida de los proyectos de infraestructura y permitir su vinculación con la demás documentación (Formatos, instructivos y guías del proceso)._x000a__x000a_En el monitoreo del riesgo de corrupción correspondiente al tercer cuatrimestre de 2025, se verificó la ejecución del control R1‑Cont‑1; sin embargo, su descripción no detalla el número de desembolsos efectuados, aunque los soportes permiten identificar diecinueve desembolsos asociados a convenios interadministrativos. Pese a revisarse la matriz de seguimiento, no fue posible concluir si hubo devoluciones o si la totalidad de los desembolsos obtuvo aprobación del supervisor. No se evidencian soportes que permitan verificar la ejecución de las acciones del plan de tratamiento, y algunos documentos cargados en SharePoint no corresponden con lo descrito. Se recomienda priorizar la formalización del formato de lista de chequeo en el Sistema de Gestión, con el fin de asegurar registros consistentes en la validación de requisitos para desembolsos."/>
  </r>
  <r>
    <x v="5"/>
    <m/>
    <m/>
    <m/>
    <m/>
    <m/>
    <m/>
    <m/>
    <s v="Si"/>
    <s v="Mensualmente, el supervisor del GIT de infraestructura de la Dirección de recursos y Herramientas del SND, debe revisar los tramites de desembolso gestionados por el profesional financiero verificando que cumpla con los requisitos establecidos en la minuta del convenio y/o contrato,  en concordancia con el BS-MN-003 Manual de Supervisión e Interventoría y el BS-MN-002 Manual de contratación,  a través del formato GF-FR-021 Certificación de Supervisión para pago._x000a__x000a_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
    <s v="Preventivo"/>
    <s v="Si"/>
    <s v="Si"/>
    <s v="Si"/>
    <s v="Reducir (Mitigar)"/>
    <s v="Extremo"/>
    <s v="Incompleta"/>
    <s v="Si"/>
    <s v="Crear  el procedimiento que se debe surtir para el desembolso y demas temas financieros atribuibles al contrato convenio y compartirlo con los entes ejecutores"/>
    <s v="No"/>
    <s v="Incompleta"/>
    <m/>
    <m/>
    <m/>
    <m/>
    <x v="1"/>
    <m/>
    <m/>
  </r>
  <r>
    <x v="5"/>
    <s v="Posibilidad de recibir o solicitar cualquier dádiva o beneficio a nombre propio o de terceros por la financiacion y cofinanciacion de proyectos que no cumplen con los requisitos establecidos en la minuta "/>
    <s v="No"/>
    <s v="No diligenciado"/>
    <d v="2025-12-18T00:00:00"/>
    <d v="2025-12-31T00:00:00"/>
    <s v="Misional"/>
    <s v="Alto"/>
    <s v="Si"/>
    <s v="Semestralmente se designa un profesional del GIT Infraestuctura para verificar de manera aleatoria de los proyectos con concepto favorable con el fin de identificar si efectivamente cumplen con el lleno de requisitos establecidos en el formato de procedimiento ATC-PD-007 con el fin de identificar que se este cumpliendo con los requisitos de revision de proyectos y de procedimientos establecidos. De la ejecucion del control se emitira un informe semestral"/>
    <s v="Detectivo"/>
    <s v="Si"/>
    <s v="Si"/>
    <s v="Si"/>
    <s v="Reducir (Mitigar)"/>
    <s v="Alto"/>
    <s v="Incompleta"/>
    <s v="Si"/>
    <s v=" Actualizar procedimiento de revision de proyetos acorde a la resolucion"/>
    <s v="No"/>
    <s v="Incompleta"/>
    <s v="No"/>
    <s v="No aplica"/>
    <s v="No aplica"/>
    <s v="No aplica"/>
    <x v="2"/>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_x000a__x000a_Esto había sido señalado en el primer y segundo seguimiento por parte de la tercera línea._x000a__x000a_se identificó que el proceso adelanta acciones de verificación para otorgar concepto de favorabilidad a proyectos de infraestructura deportiva; sin embargo, los soportes aportados no permiten determinar qué proyectos fueron incluidos en el muestreo aleatorio ni se encontró evidencia con dicha denominación. Tampoco se evidenciaron avances en la actualización del procedimiento de revisión de proyectos, pese a que la versión vigente corresponde a febrero de 2024 y no incorpora los ajustes derivados de la resolución que reglamenta esta actividad, concluyéndose que la actualización no fue iniciada durante la vigencia. Aunque el proceso reportó tener el documento formalizado en el Sistema de Gestión, no se efectuó su actualización ni se cargaron soportes de indicadores para el periodo. Se recomienda actualizar oportunamente el procedimiento y asegurar la carga adecuada de evidencias"/>
  </r>
  <r>
    <x v="5"/>
    <s v="Posibilidad de que servidores públicos o contratistas adscritos al Centro de Alto Rendimiento reciban prevendas o dádivas, en beneficio propio o de terceros, a cambio del préstamo irregular de escenarios deportivos, contrariando los procedimientos establecidos"/>
    <s v="No"/>
    <s v="No diligenciado"/>
    <d v="2025-12-18T00:00:00"/>
    <d v="2025-12-31T00:00:00"/>
    <s v="Misional"/>
    <s v="Moderado"/>
    <s v="Si"/>
    <s v="Cada vez que se requiera, el profesional designado debe verificar el cumplimiento de los requisitos para el préstamo y uso de los escenarios del Centro de Alto Rendimiento a través del oficio de respuesta de aprobación radicado en el sistema de gestión documental-GESDOC, emitido por el Director de Recursos y Herramientas del SND o la Coordinación del GIT CAR. En caso de identificar desviaciones en la ejecución del control, enviar un oficio indicando la situación evidenciada de falta de requisitos que permita subasanar la información requerida y abstenerse de beneficiar  a quien no cumpla con los requisitos establecidos."/>
    <s v="Preventivo"/>
    <s v="Si"/>
    <s v="Si"/>
    <s v="Si"/>
    <s v="Aceptar"/>
    <s v="Bajo"/>
    <s v="Incompleta"/>
    <s v="Si"/>
    <s v="Implementar mecanismo de seguimiento por medio de informe periodico."/>
    <s v="No"/>
    <s v="Incompleta"/>
    <s v="No"/>
    <s v="No aplica"/>
    <s v="No aplica"/>
    <s v="No aplica"/>
    <x v="2"/>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Como consecuencia, el riesgo residual quedó valorado en zona baja, por lo que se recomienda ajustar su identificación y valoración conforme a la Política de Administración del Riesgo, situación recomendada por la tercera línea en el primer monitoreo.  _x000a__x000a_En cuanto a los controles, aunque se reportó la validación de 151 solicitudes, no es posible verificar la trazabilidad de su aplicación dado que la matriz no describe cómo fue implementado el control. Así mismo, la evidencia sobre el seguimiento al préstamo de escenarios del CAR resulta parcial y no permite determinar el estado de la acción. "/>
  </r>
  <r>
    <x v="6"/>
    <s v="Posibilidad de que servidores públicos soliciten o reciban dádivas, beneficios o prebendas, en nombre propio o de terceros, con el fin de omitir el registro de PQRSD en los canales presenciales, telefónicos o de chat, afectando la integridad del servicio y la trazabilidad institucional."/>
    <s v="No"/>
    <d v="2025-12-18T00:00:00"/>
    <d v="2025-12-22T00:00:00"/>
    <d v="2026-12-31T00:00:00"/>
    <s v="Apoyo"/>
    <s v="Alto"/>
    <s v="Si"/>
    <s v="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de gesdoc de atenciones por canal presencial,  telefónico y chat e Informe trimestral de PQRSD"/>
    <s v="Preventivo"/>
    <s v="Si"/>
    <s v="Si"/>
    <s v="Si"/>
    <s v="Reducir (Mitigar)"/>
    <s v="Moderado"/>
    <s v="Si"/>
    <s v="Si"/>
    <s v="Documentar un formato de registro diario de las atenciones para los canales presencial, telefónico y chat"/>
    <s v="Si"/>
    <s v="Si"/>
    <s v="No"/>
    <s v="No aplica"/>
    <s v="No aplica"/>
    <s v="No aplica"/>
    <x v="0"/>
    <n v="0"/>
    <s v="La redacción del riesgo no considera los cuatro (4) elementos para los riesgos de corrupción, no se refiere a daño económico o reputacionalo de manera que recomienda revisar y ajustar la redacción del riesgo, pese a que este fue actualizado en la versión 4, ya que además quedaron dos redacciones en la misma casilla._x000a__x000a_Acorde con el riesgo formulado se recominda al proceso (SI) realizar la identificación de causas relacionadas con garantizar el anonimato de los usuarios y funcionarios que interponen una denuncia, presiones ocultas para inducir a la omisión de radicación de peticiones por motivaciones poco éticas y evasión del procedimiento, debilidades en aplicación de sanciones displiciplinarias por no registrar una PQRSD. _x000a__x000a_En la matriz el proceso (SI) dilgencio por error de transcripción como misional, en vez de apoyo, lo cual tampoco fue corregido._x000a__x000a_Se recomienda verificar el nivel de riesgo inherente, dado que no se evidencia el diligenciamiento de la Tabla de Impacto y la respuesta a los interrogantes que permite la clasificación en el mapa de calor, terminando en zona de riesgo moderado, siendo un riesgo de corrupción._x000a__x000a_Durante el periodo, el proceso formalizó el formato SI‑FR‑036 sobre atenciones a la ciudadanía conforme la acción planteada; sin embargo, argumentó su no implementación debido a los reprocesos que generaría y al posible impacto en la oportunidad y calidad del servicio. Considerando esta situación y se recomienda modificar la acción prevista, definiendo un nuevo mecanismo que permita garantizar la constancia o número de radicado de las atenciones y, en caso de requerir recursos, evaluar su inclusión en el Plan Anual de Adquisiciones, así como realizar la respectiva eliminación del documento de Isolución, pues mientras este exista y esté documentado debe utilizarse._x000a__x000a_Se detalla que el Mapa de Riesgos versión 2 para la vigencia 2025 fue revisado y aprobado por la OAP, no obstante, se reporta versión 4"/>
  </r>
  <r>
    <x v="7"/>
    <s v="Posibilidad de afectación económica o reputacional por acceder, facilitar el acceso o alterar los datos de los sistemas de información de la entidad con el fin de  beneficiarse a nombre propio o de terceros"/>
    <s v="Si"/>
    <d v="2025-07-07T00:00:00"/>
    <d v="2025-12-22T00:00:00"/>
    <d v="2025-12-31T00:00:00"/>
    <s v="Apoyo"/>
    <s v="Alto"/>
    <s v="Si"/>
    <s v="Cuatrimestralmente, el Coordinador del GIT TIC's debe verificar que los niveles de acceso  concedidos  a los usuarios correspondan a los solicitados a través de los canales de atención, debe notificar al grupo de Soporte de GIT TIC´S  para que revoque los permisos no solicitados. De la ejecución de los controles se generará la siguiente evidencia: reporte de usuarios y permisos por aplicación. debe notificar al grupo de Soporte de GIT TIC´S  para que revoque los permisos no solicitados. De la ejecución de los controles se generará la siguiente evidencia: reporte de usuarios y permisos por aplicación."/>
    <s v="Preventivo"/>
    <s v="Si"/>
    <s v="Si"/>
    <s v="Si"/>
    <s v="Reducir (Mitigar)"/>
    <s v="Alto"/>
    <s v="Si"/>
    <s v="Si"/>
    <s v="Actualizar y solicitar la publicación  de los documentos del proceso en el Sistema de Gestión de Calidad "/>
    <s v="No"/>
    <s v="Incompleta"/>
    <s v="No"/>
    <s v="No aplica"/>
    <s v="No aplica"/>
    <s v="No aplica"/>
    <x v="0"/>
    <n v="0"/>
    <s v="Se recomienda verificar medición de la zona de riesgo en Alto, aplicando la encuesta y preguntas._x000a__x000a_Se realizo monitoreo aportando evidencias de la ejecución de los controles establecidos, incluyendo la verificación de niveles de acceso de usuarios y la asignación o eliminación de permisos en las carpetas de SharePoint, finalizando su aplicación para la vigencia. Respecto al plan de tratamiento, una acción se identificó como incumplida al no encontrarse documentos actualizados en ISOLUCIÓN, mientras que las acciones 2 y 3 fueron ejecutadas conforme a su descripción. _x000a_"/>
  </r>
  <r>
    <x v="7"/>
    <m/>
    <m/>
    <m/>
    <m/>
    <m/>
    <m/>
    <m/>
    <s v="Si"/>
    <s v="Cuatrimestralmente, el Coordinador del GIT TIC's debe gestionar que las carpetas compartidas (SharePoint) de Mindeporte, a las cuales todos los usuarios tengan permiso de lectura o escritura, se encuentren configuradas para que accedan a ellas solo los usuarios autorizados. En caso de identificar desviaciones en la ejecución del control, debe notificar a todos los Respónsables del Ministerio del Deporte, para que se eliminen los usuarios ya no vigentes o no autorizados. De la ejecución del control se generará la siguiente evidencia: Correos de reporte de verificación de usuarios vigentes y autorizados en carpetas compartidas y correos de las diferentes dependencias responsables de su acceso notificando los permisos y usuarios autorizados a ingresar a las carpetas compartidas."/>
    <s v="Preventivo"/>
    <s v="Si"/>
    <s v="Si"/>
    <s v="Si"/>
    <s v="Reducir (Mitigar)"/>
    <s v="Alto"/>
    <s v="Si"/>
    <s v="Si"/>
    <s v="Monitorear y generar acciones de bloqueo a accesos indebidos detectados en las plataformas de ciberseguridad contratadas por la entidad"/>
    <s v="No"/>
    <s v="Si"/>
    <m/>
    <m/>
    <m/>
    <m/>
    <x v="1"/>
    <m/>
    <m/>
  </r>
  <r>
    <x v="7"/>
    <m/>
    <m/>
    <m/>
    <m/>
    <m/>
    <m/>
    <m/>
    <m/>
    <m/>
    <m/>
    <m/>
    <m/>
    <m/>
    <m/>
    <m/>
    <m/>
    <s v="Si"/>
    <s v="Socializar la politica de seguridad de informacion mediante piezas de comunicación en las que se incluyan tips de seguridad de la información. "/>
    <s v="No"/>
    <s v="Si"/>
    <m/>
    <m/>
    <m/>
    <m/>
    <x v="1"/>
    <m/>
    <m/>
  </r>
  <r>
    <x v="8"/>
    <s v="Posibilidad afectación económica y reputacional por Recibir o solicitar dadivas o beneficio por direccionamiento de vinculación en favor propio o de un tercero debido a las posibles debilidades en la implementación de procesos y procedimientos internos"/>
    <s v="Si"/>
    <d v="2025-08-28T00:00:00"/>
    <d v="2025-12-18T00:00:00"/>
    <d v="2025-12-31T00:00:00"/>
    <s v="Apoyo"/>
    <s v="Alto"/>
    <s v="Si"/>
    <s v="Profesional designado, verifica los requisitos de los candidatos que se postulan para proveer las vacantes; se validan lo establecido en el manual de funciones en coherencia con el procedimiento GH-PD-026 Procedimiento de Vinculación de Servidores Públicos, para acceder a la vacantes dejando como registro el diligenciamiento del formato GH-FR-061 Documentos Requisitos de Posesión._x000a_En caso de desviación del control, el coordinador del GIT: Talento Humano emitirá memorando de verificación de requisitos y de vinculación del candidato a cubrir la vacante. De la ejecución del control, se generará las siguientes evidencias:_x000a__x000a_1.  Registro en el formato GH-FR-061 Documentos Requisitos de Posesión _x000a_2. correo de verificación en caso de no cumplir con requisitos (cuando aplique)_x000a_3. Memorando de verificación (cuando aplique)_x000a__x000a_Reporte cuatrimestral "/>
    <s v="Preventivo"/>
    <s v="Si"/>
    <s v="Si"/>
    <s v="No"/>
    <s v="Reducir (Mitigar)"/>
    <s v="Alto"/>
    <s v="No"/>
    <s v="Si"/>
    <s v="Gestionar mediante mesas de trabajo, la revisión del manual de funciones, para su actualización. "/>
    <s v="No"/>
    <s v="Incompleta"/>
    <s v="No"/>
    <s v="No aplica"/>
    <s v="No aplica"/>
    <s v="No aplica"/>
    <x v="0"/>
    <n v="0"/>
    <s v="Verificar zona de riesgo aplicando la metodología de las preguntas y. El control no tiene periodicidad definida ._x000a__x000a_Se evidenció la ejecución del control establecido, soportado en siete formatos de verificación de requisitos, cumpliéndose conforme a lo previsto para la vigencia. En cuanto al plan de tratamiento, la acción 1 se identificó como incumplida al no lograrse la actualización del manual de funciones, pese a las mesas de trabajo realizadas, mientras que las acciones 2 y 3 fueron ejecutadas según su descripción"/>
  </r>
  <r>
    <x v="9"/>
    <s v="Posibilidad de afectación economica y reputacional al  recibir cualquier dádiva o beneficio a nombre propio o de terceros con el fin de  omitir información  o perdida de expedientes del archivo central."/>
    <s v="Si"/>
    <d v="2025-08-27T00:00:00"/>
    <d v="2025-12-15T00:00:00"/>
    <d v="2025-12-31T00:00:00"/>
    <s v="Apoyo"/>
    <s v="Alto"/>
    <s v="Si"/>
    <s v="El profesional en Gestión Documental Socializa  los lineamientos de la Gestión Documental frente al manejo del archivo y la información,  Política e instrumentos archivisticos que genere la entidad, a través de la implementación del cronograma de capacitaciones de Gestión documental.;en caso de identificar desviaciones en la ejecución del control, enviar correo electronico a los enlaces designacinados por dependencia para dar a conocer el cronograma de capacitación.De la ejecución de los controles se generarán las siguientes evidencias: memorando que incluye cronograma , Piezas comunicativas socializadas en la intranet y lista de asistencia   y/o actas de reunión de capacitaciones.                                                                                                                            Nota: El reporte se realizara cuatrimestralmente en coherencia con el monitoreo."/>
    <s v="Preventivo"/>
    <s v="Si"/>
    <s v="Si"/>
    <s v="No"/>
    <s v="Reducir (Mitigar)"/>
    <s v="Alto"/>
    <s v="Si"/>
    <s v="Si"/>
    <s v="Reforzar capacitaciones de gestión documental adicionales por demanda. "/>
    <s v="Si"/>
    <s v="Incompleta"/>
    <s v="No diligenció la casilla"/>
    <s v="No diligenció la casilla"/>
    <s v="No diligenció la casilla"/>
    <s v="No diligenció la casilla"/>
    <x v="0"/>
    <n v="0"/>
    <s v="En la matriz, el proceso GD no diligenció las casillas correspondientes a la materialización de riesgos. Asimismo, la segunda línea no registró ningún pronunciamiento al respecto en el formato DE-FR-002. No obstante, se evidencia que se ha realizado seguimiento a través de correo electrónico._x000a__x000a_Se evidenció la ejecución de los controles establecidos; sin embargo, en el control 1 no fue posible verificar la trazabilidad completa del plan de capacitación, dado que no se identificó la implementación progresiva ni actualizaciones frente a lo reportado en el primer cuatrimestre, lo cual afecta el seguimiento del cronograma. En el control 2 se registró el seguimiento, pero los inventarios se encontraron diligenciados en formatos no oficiales, incluidos archivos en Excel sin encabezado y un documento en borrador, lo que evidencia debilidades en la actualización del inventario documental. "/>
  </r>
  <r>
    <x v="9"/>
    <m/>
    <m/>
    <m/>
    <m/>
    <m/>
    <m/>
    <m/>
    <s v="Si"/>
    <s v="El profesional en Gestión Documental, verifica y ajusta  los inventarios del archivo central, a través de la revisión del inventario inicial  contra los datos de los  expedientes físicos, sus unidades de almacenamiento y conservación para su ubicación topográfica (espacio físico).  En caso de desviación, puntear las unidades de almacenamiento y conservación. De la ejecución del control se generan las siguinetes evidencias; inventarios actualizados registro GD_FR-029 formato  de inventario documental FUID, correo informando el estado de los expedientes al coordinador del área (cuando aplique)_x000a_Nota: El reporte se realizara cuatrimestralmente en coherencia con el monitoreo."/>
    <s v="Preventivo"/>
    <s v="Si"/>
    <s v="Si"/>
    <s v="No"/>
    <s v="Reducir (Mitigar)"/>
    <s v="Alto"/>
    <s v="Si"/>
    <m/>
    <m/>
    <m/>
    <m/>
    <m/>
    <m/>
    <m/>
    <m/>
    <x v="1"/>
    <m/>
    <m/>
  </r>
  <r>
    <x v="10"/>
    <s v="Posibilidad de Afectación Reputacional por recibir cualquier dádiva o beneficio a nombre propio o de terceros por el direccionamiento indebido de procesos de contratación"/>
    <s v="No"/>
    <d v="2024-12-16T00:00:00"/>
    <d v="2025-12-22T00:00:00"/>
    <d v="2025-12-31T00:00:00"/>
    <s v="Apoyo"/>
    <s v="Extremo"/>
    <s v="Si"/>
    <s v="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
    <s v="Preventivo"/>
    <s v="Si"/>
    <s v="Si"/>
    <s v="Si"/>
    <s v="Reducir (Mitigar)"/>
    <s v="Extremo"/>
    <s v="Si"/>
    <s v="Si"/>
    <s v="Realizar la actualización de la base de contratación cada vez que se realice una nueva solicitud, es decir incluir aquellas que estan en trámite, para garantizar un seguimiento"/>
    <s v="Si"/>
    <s v="Si"/>
    <s v="No"/>
    <s v="No aplica"/>
    <s v="No aplica"/>
    <s v="No aplica"/>
    <x v="0"/>
    <n v="0"/>
    <s v="La redacción del riesgo no considera los cuatro (4) elementos para los riesgos de corrupción, no se refiere a la desviación específica de la gestión de lo público y el beneficio privado, no se atendió esta recomendación realizada en el primer y segundo monitoreo. _x000a__x000a_La acción del plan de tratamiento planteada corresponde a la descripción del control denominado: base de datos con los procesos asignados a cada estructurador. Se recomienda, ajustar la acción de plan de tratamiento. _x000a__x000a_Se evidenció que los dos controles establecidos fueron implementados conforme a su descripción. La acción definida en el plan de tratamiento se considera cumplida. Los indicadores del riesgo y del desempeño del control fueron reportados en el documento de trabajo con sus respectivas evidencias."/>
  </r>
  <r>
    <x v="10"/>
    <m/>
    <m/>
    <m/>
    <m/>
    <m/>
    <m/>
    <m/>
    <s v="Si"/>
    <s v="Cada vez que se requiera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Actas y/o grabaciones del Comité de Contratación"/>
    <s v="Preventivo"/>
    <s v="Si"/>
    <s v="Si"/>
    <s v="Si"/>
    <s v="Reducir (Mitigar)"/>
    <s v="Extremo"/>
    <s v="Si"/>
    <m/>
    <m/>
    <m/>
    <m/>
    <m/>
    <m/>
    <m/>
    <m/>
    <x v="1"/>
    <m/>
    <m/>
  </r>
  <r>
    <x v="11"/>
    <s v="Posibilidad de Afectación Económica y Reputacional por posibles comportamientos no éticos por parte de servidores públicos, tales como fraude interno, corrupción o soborno, durante la ejecución de actividades asociadas a los movimientos bancarios y/o al cálculo en la liquidación de los pagos, lo que podría dar lugar a la aprobación y ejecución de desembolsos que no cumplen con los lineamientos del proceso de Gestión Financiera ni con la legislación vigente."/>
    <s v="Si"/>
    <d v="2025-08-26T00:00:00"/>
    <d v="2025-12-18T00:00:00"/>
    <d v="2025-12-31T00:00:00"/>
    <s v="Apoyo"/>
    <s v="Extremo"/>
    <s v="Si"/>
    <s v="Mensualmente, el Coordinador (a) del GIT Tesorería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_x000a_Formato GF-FR–010 Conciliación Bancaria firmado o correo electrónico de devolución para ajuste."/>
    <s v="Detectivo"/>
    <s v="Si"/>
    <s v="Si"/>
    <s v="Si"/>
    <s v="Reducir (Mitigar)"/>
    <s v="Extremo"/>
    <s v="Si"/>
    <s v="Si"/>
    <s v="1.  Elaborar el procedimiento de Gestión de Pagos, donde se evidencian las actividades del GIT Tesorería.  "/>
    <s v="No"/>
    <s v="Incompleta"/>
    <s v="No"/>
    <s v="No aplica"/>
    <s v="No aplica"/>
    <s v="No aplica"/>
    <x v="0"/>
    <n v="0"/>
    <s v="Se identificó que el procedimiento relacionado con las actividades del GIT Tesorería aún se encuentra en fase de elaboración en formato borrador._x000a__x000a_No se identificó trazabilidad sobre la actualización del procedimiento GF‑PD‑019 de Conciliaciones Bancarias, pese a estar reportado en el formato de actualización documental. _x000a__x000a_Se recomienda priorizar la formalización del formato de lista de chequeo y dar cumplimiento a la actualización del procedimiento GF‑PD‑019, a fin de asegurar consistencia en los procesos asociados a desembolsos y pago._x000a__x000a_Se evidencia que el proceso reportó indicadores en formato de word anteriormente solicitado por la segunda línea, lo que refuerza lo señalado por esta Oficina en los informes 1 y 2, en los que se recomendó formalizar el mecanimo de medición de indicadores en el procedimiento y en formato codificado de Isolución_x000a__x000a_"/>
  </r>
  <r>
    <x v="11"/>
    <m/>
    <m/>
    <m/>
    <m/>
    <m/>
    <m/>
    <m/>
    <s v="Si"/>
    <s v="Diariamente, el Coordinador (a) del  GIT Tesorería y/o profesionales designados, debe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para los casos de expedición o modificación de CDP  vía SISEG o formato según corresponda y Registros Presupuestales con la documentación soporte adjunta y para las Ordenes de Pago la verificación visual de la información. En caso de identificar desviaciones en la ejecución del control, se debe devolver la solicitud mediante el formato de Devolución de documentos GF-FR-016 o en SISEG según corresponda. De la ejecución del control se generará la siguiente evidencia:_x000a_Devolución de documentos mediante el Formato GF-FR-016  o devolución en SISEG según corresponda"/>
    <s v="Detectivo"/>
    <s v="Si"/>
    <s v="Si"/>
    <s v="Si"/>
    <s v="Reducir (Mitigar)"/>
    <s v="Extremo"/>
    <s v="Si"/>
    <s v="Si"/>
    <s v="1. Actualizar el procedimiento GF-PD-019-Conciliaciones Bancarias, incluyendo las políticas de operación necesarias y la normatividad vigente."/>
    <s v="No"/>
    <s v="Incompleta"/>
    <m/>
    <m/>
    <m/>
    <m/>
    <x v="1"/>
    <m/>
    <m/>
  </r>
  <r>
    <x v="12"/>
    <s v="Posibilidad de  recibir cualquier dádiva o beneficio para ejercer una deficiente defensa técnica judicial en el marco de las contestaciones de tutelas."/>
    <s v="No"/>
    <d v="2024-10-30T00:00:00"/>
    <d v="2025-12-22T00:00:00"/>
    <d v="2025-12-31T00:00:00"/>
    <s v="Apoyo"/>
    <s v="Extremo"/>
    <s v="Si"/>
    <s v="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
    <s v="Preventivo"/>
    <s v="Si"/>
    <s v="Si"/>
    <s v="Si"/>
    <s v="Reducir (Mitigar)"/>
    <s v="Extremo"/>
    <s v="Si"/>
    <s v="Si"/>
    <s v="Socializar al personal de la Oficina Asesora Jurídica el Procedimiento Contestación de acciones de Tutela, para su conocimiento e implementación."/>
    <s v="Si"/>
    <s v="Si"/>
    <s v="No"/>
    <s v="No aplica"/>
    <s v="No aplica"/>
    <s v="No aplica"/>
    <x v="0"/>
    <n v="0"/>
    <s v="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no se realizó ajuste pese a que se comunicó en el primer y segundo monitoreo. _x000a__x000a_Se evidenció la ejecución del control establecido, soportado mediante la base de datos detallada de contestaciones de tutelas y la muestra tomada para verificar el registro de auditoría. En cuanto al plan de tratamiento, las acciones se consideran cumplidas. "/>
  </r>
  <r>
    <x v="12"/>
    <m/>
    <m/>
    <m/>
    <m/>
    <m/>
    <m/>
    <m/>
    <m/>
    <m/>
    <m/>
    <m/>
    <m/>
    <m/>
    <m/>
    <m/>
    <m/>
    <s v="Si"/>
    <s v="Realizar tres (3 )revisiones aleatorias de la aplicación el procedimiento de Acciones de Tutela con el personal de la Oficina Asesora Jurídica."/>
    <s v="Si"/>
    <s v="Si"/>
    <m/>
    <m/>
    <m/>
    <m/>
    <x v="1"/>
    <m/>
    <m/>
  </r>
  <r>
    <x v="12"/>
    <m/>
    <m/>
    <m/>
    <m/>
    <m/>
    <m/>
    <m/>
    <m/>
    <m/>
    <m/>
    <m/>
    <m/>
    <m/>
    <m/>
    <m/>
    <m/>
    <s v="Si"/>
    <s v="Incluir en la base de datos de la Oficina Asesora Jurídica, el fundamento de derecho empleado para la contestación de tutelas ."/>
    <s v="Si"/>
    <s v="Si"/>
    <m/>
    <m/>
    <m/>
    <m/>
    <x v="1"/>
    <m/>
    <m/>
  </r>
  <r>
    <x v="12"/>
    <m/>
    <m/>
    <m/>
    <m/>
    <m/>
    <m/>
    <m/>
    <m/>
    <m/>
    <m/>
    <m/>
    <m/>
    <m/>
    <m/>
    <m/>
    <m/>
    <s v="Si"/>
    <s v=" Elaborar un (1) informe mediante el cual se detalle la importancia de la socialización del procedimiento de Contestación de Acciones de Tutela al personal de la Oficina Asesora Jurídica."/>
    <s v="Si"/>
    <s v="Si"/>
    <m/>
    <m/>
    <m/>
    <m/>
    <x v="1"/>
    <m/>
    <m/>
  </r>
  <r>
    <x v="13"/>
    <s v="Posibilidad  de afectación reputacional para  recibir o solicitar cualquier dádiva o beneficio a nombre propio o de terceros en  la asignacion y traslado de los  bienes de propiedad del Ministerio del Deporte."/>
    <s v="Si"/>
    <d v="2025-08-27T00:00:00"/>
    <d v="2025-12-22T00:00:00"/>
    <d v="2025-12-31T00:00:00"/>
    <s v="Apoyo"/>
    <s v="Extremo"/>
    <s v="Si"/>
    <s v="Mensualmente el Profesional especializado con funciones de almacenista y/o asignado, registra en el  software de inventarios SOAWEB  la información correspondiente a entradas, salidas y traslados de elementos de los funcionarios. De acuerdo con las necesidades, se ingresan las novedades en el  software de inventarios SOAWEB. En caso de desviación se realizara la verificación de los registros  en los formatos RF-FR-029 y GT -FR-002 para proceder con la actualización en el sistema.  De la ejecución del control se generará la siguiente evidencia:  Registro de la asignación de equipos y elementos. Registro consolidado de elementos en servicio a cargo del funcionario.           _x000a_Registro de los formatos  RF-FR-029 y GT-FR-002 (cuando aplique)"/>
    <s v="Preventivo"/>
    <s v="Si"/>
    <s v="Si"/>
    <s v="Si"/>
    <s v="Reducir (Mitigar)"/>
    <s v="Extremo"/>
    <s v="Si"/>
    <s v="Si"/>
    <s v="Crear el procedimiento para el seguimiento y control de los inventarios."/>
    <s v="No"/>
    <s v="Incompleta"/>
    <s v="No"/>
    <s v="No aplica"/>
    <s v="No aplica"/>
    <s v="No aplica"/>
    <x v="2"/>
    <n v="0"/>
    <s v="En el monitoreo del riesgo de corrupción se evidenció la ejecución de ambos controles definidos, soportados mediante los registros de asignación de equipos y los reportes de GESDOC, aunque se recomienda revisar la descripción de la evidencia debido a la ausencia del formato RF‑FR‑029 señalado en el control. _x000a__x000a_En cuanto al plan de tratamiento, las acciones R1‑Acc‑1 y R1‑Acc‑2 presentan avances en la elaboración y socialización del manual, pero no lograron concluirse durante la vigencia, por lo que cierran incumplidas. _x000a__x000a_Los indicadores del riesgo y del desempeño del control no fueron reportados ya que anexó reporte correspondiente al primer cuatrimestre de la vigencia. "/>
  </r>
  <r>
    <x v="13"/>
    <m/>
    <m/>
    <m/>
    <m/>
    <m/>
    <m/>
    <m/>
    <s v="Si"/>
    <s v="Cuatrimestralmente el Profesional especializado con funciones de almacenista y/o asignado, requiere a los Gestores de inventarios la actualización de los inventarios a cargo al area funcional, a traves de correo electronico se solicita a los gestores de inventarios de cada area funcional,  reportar el estado o novedad de los elementos en servcio en el formato RF-FR-029.  En caso de desviación se reelizará la reiteración mediante de memorando.  De la ejecución del control se generará la siguiente evidencia: _x000a_Correos electronicos enviados a los gestores de inventario._x000a_Correo electronico de respuesta que incluye el registro del formato RF-FR-029._x000a_Memorando reiterativo (Cuando aplique)"/>
    <s v="Preventivo"/>
    <s v="Si"/>
    <s v="Si"/>
    <s v="Si"/>
    <s v="Reducir (Mitigar)"/>
    <s v="Extremo"/>
    <s v="Si"/>
    <s v="Si"/>
    <s v="Generar lineamientos para salidas e ingresos de bienes a las diferentes areas funcionales y elementos externos"/>
    <s v="No"/>
    <s v="Incompleta"/>
    <m/>
    <m/>
    <m/>
    <m/>
    <x v="1"/>
    <m/>
    <m/>
  </r>
  <r>
    <x v="14"/>
    <s v="Posibilidad de afectación económica y reputacional derivada de la acción u omisión consistente en recibir o solicitar dádivas o beneficios, haciendo uso del poder conferido, con el fin de manipular los resultados de informes de auditoría o seguimiento, desviando así la gestión de lo público para favorecer procesos, terceros, dependencias o con fines de beneficio personal"/>
    <s v="Si"/>
    <d v="2025-05-05T00:00:00"/>
    <d v="2026-12-18T00:00:00"/>
    <s v="Sin monitoreo"/>
    <s v="Evaluación"/>
    <s v="Extremo"/>
    <s v="Si"/>
    <s v="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_x000a__x000a_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_x000a__x000a_De la ejecución del control se genera las siguiente evidencia: Correo(s) de revisión de los informes realizados por el equipo auditor o acta de revisión del informe. "/>
    <s v="Preventivo"/>
    <s v="Si"/>
    <s v="Si"/>
    <s v="Si"/>
    <s v="Reducir (Mitigar)"/>
    <s v="Extremo"/>
    <s v="Si"/>
    <s v="Si"/>
    <s v="Desarrollar mesa de trabajo de socialización del Código de Ética del Auditor Interno"/>
    <s v="Si"/>
    <s v="Si"/>
    <s v="No"/>
    <s v="No aplica"/>
    <s v="No aplica"/>
    <s v="No aplica"/>
    <x v="0"/>
    <n v="0"/>
    <s v="La OCI se abstiene de generar resultados para este riesgo, teniendo en cuenta que fue identificado por la misma OCI, quien además realiza el presente seguimiento. Por tanto, estaría impedida de evaluarse así misma._x000a__x000a_Adicionalmente no se evidenció seguimiento por parte de la segunda línea de defensa al reporte realizado por la OCI."/>
  </r>
  <r>
    <x v="14"/>
    <m/>
    <m/>
    <m/>
    <m/>
    <m/>
    <m/>
    <m/>
    <s v="Si"/>
    <s v="Cada vez que se designe un trabajo, el Jefe de la Oficina de Control Interno o quien haga sus veces, revisará que no exista posible conflicto de interés por parte del equipo auditor mediante la verificación del diligenciamiento del formato EI-FR-018, previo al inicio del trabajo._x000a__x000a_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_x000a__x000a_De la ejecución del  control se generará la siguiente evidencia: Formato EI-FR-018 Declaración de compromiso ético, conflicto de interés y confidencialidad del auditor interno firmada. Cuando aplique, GESDOC o correo electrónico con la respuesta a la manifestación realizada. "/>
    <s v="Preventivo"/>
    <s v="Si"/>
    <s v="Si"/>
    <s v="Si"/>
    <s v="Reducir (Mitigar)"/>
    <s v="Extremo"/>
    <s v="Si"/>
    <m/>
    <m/>
    <m/>
    <m/>
    <m/>
    <m/>
    <m/>
    <m/>
    <x v="1"/>
    <m/>
    <m/>
  </r>
  <r>
    <x v="15"/>
    <s v="Posibilidad de recibir o solicitar cualquier dádiva o beneficio a nombre propio o de terceros para emitir una decisión que favorezca o perjudique al sujeto disciplinable por sustracción, ocultamiento o pérdida de información de los procesos disciplinarios activos"/>
    <s v="No"/>
    <s v="No diligenciado"/>
    <d v="2025-12-20T00:00:00"/>
    <d v="2025-12-31T00:00:00"/>
    <s v="Evaluación"/>
    <s v="Moderado"/>
    <s v="Si"/>
    <s v="El Técnico/Profesional asignado Verifica el número de folios de los expedientes físicos, respecto de los expedientes digitalizados. Mensualmente, se realiza cotejo de la información de los Expedientes disciplinarios gestionados en el periodo, contenida en la base de datos, el aplicativo GESDOC, los Expedientes digitalizados en estado natural y por pieza documental , con el fin de establecer que la información física coincida en folios y contenido con la información digitalizada. En caso de encontrar desviación en la ejecución del control, se envía al gestor documental la alerta para que subsane las inconsistencias.  La evidencia de la ejecución del control se materializa en el informe de calidad mensual remitido a la jefatura."/>
    <s v="Preventivo"/>
    <s v="Si"/>
    <s v="Si"/>
    <s v="Si"/>
    <s v="Reducir (Mitigar)"/>
    <s v="Moderado"/>
    <s v="Si"/>
    <s v="Si"/>
    <s v="El técnico o profesional designado, remite a la jefatura un informe mensual de calidad, producto del cotejo de la información de la base de datos con los expedientes físicos y digitalizados. "/>
    <s v="Si"/>
    <s v="Si"/>
    <s v="No"/>
    <s v="No aplica"/>
    <s v="No aplica"/>
    <s v="No aplica"/>
    <x v="0"/>
    <n v="0"/>
    <s v="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_x000a__x000a_Se recomienda revisar la valoración del riesgo ya que no se evidencia el diligenciamiento completo de la Tabla de Impacto, lo que puede estar afectando la zona de riesgo inherente, y por tanto, el posterior resultado del riesgo residual. _x000a__x000a_Las anteriores recomendaciones fueron realizadas por la tercera línea de defensa en el primer y segundo monitoreo, sin embargo, no se han efectuado los ajustes pertinentes. _x000a__x000a_Se evidenció que los dos controles definidos fueron implementados conforme a su descripción. Las acciones del plan de tratamiento se reportaron como cumplidas."/>
  </r>
  <r>
    <x v="15"/>
    <m/>
    <m/>
    <m/>
    <m/>
    <m/>
    <m/>
    <m/>
    <s v="Si"/>
    <s v="La jefatura de la Oficina de Control Interno Disciplinario verifica si la decisión adoptada se encuentra fundada en pruebas legalmente producidas y aportadas al proceso, que demuestren la existencia o no  de la falta disciplinaria y la responsabilidad del investigado. _x000a_Cada vez que los abogados sustanciadores, remiten a través del correo institucional,los proyectos de autos de sustanciación o interlocutorios, para la revisión y firma de la jefatura, quien revisa el contenido fáctico y jurídico de la decisión,  en caso de presentar desviaciones la Jefe de la Oficina de Control Interno Disciplinario ajusta a las previsiones del Código General Disciplinario y se procede a la firma por la jefatura de la OCID.                                                                                                                                _x000a__x000a_De la ejecución del control. Se aportan como evidencias:_x000a__x000a_• Captura de pantalla de la remisión de los proyectos elaborados por los abogados sustanciadores, a través del correo institucional.                                                              • Captura de Pantalla de la Base datos de datos de los expedientes disciplinarios gestonados por la jefatura, (no se envía la documentación integral, teniendo en cuenta la reserva legal de la información disciplinaria) "/>
    <s v="Preventivo"/>
    <s v="Si"/>
    <s v="Si"/>
    <s v="Si"/>
    <s v="Reducir (Mitigar)"/>
    <s v="Moderado"/>
    <s v="Si"/>
    <s v="Si"/>
    <s v="2. Informar a los  funcionarios y contratistas de prestación de servicios, en reunión mensual o cuando se requiera,  el cumplimiento de la normatividad aplicable al conflicto de intereses, inhabilidades e incompatibilidades en ejercicio de sus funciones y obligaciones contractuales."/>
    <s v="Si"/>
    <s v="Si"/>
    <m/>
    <m/>
    <m/>
    <m/>
    <x v="1"/>
    <m/>
    <m/>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
  <r>
    <x v="0"/>
    <s v="Posibilidad de afectacion economica por no recuperar los recursos transferidos a los contratistas que no se pudieron legalizar durante el periodo de ejecucion de los contratos y convenios celebrados por el Ministerio del Deporte por no generar a tiempo la liquidacion que de lugar a reintegro de recursos o al inicio de cobro correspondiente."/>
    <s v="No"/>
    <d v="2025-08-08T00:00:00"/>
    <s v="No diligenciado"/>
    <d v="2025-12-31T00:00:00"/>
    <s v="Misional"/>
    <s v="Moderado"/>
    <s v="Si"/>
    <s v="El profesional designado para apoyar el Grupo de Liquidaciones a cargo de los supervisores de contratos suscritos con recursos de la Dirección de Posicionamiento y Liderazgo Deportivo, de manera cuatrimestral verifica el cumplimiento de obligaciones, plazos, soportes y requisitos durante la etapa pre y contractual para apoyar al supervisor en la liquidación a través de la solicitud de los informes de soporte de la ejecución de las obligaciones contractuales, ejecución financiera y cumplimiento de requisitos normativos. En caso de identificar desviaciones y variaciones en el proceso, emite las alertas indicando la situación evidenciada para subsanar, de ser posible, la información requerida._x000a__x000a_De la ejecución de los controles se generará la siguiente evidencia:_x000a__x000a_Apoyo a la liquidación_x000a_1. Base de datos Excel con términos para la liquidación_x000a_3. Informe periódico sobre estado de liquidaciones al corte."/>
    <s v="Preventivo"/>
    <s v="Si"/>
    <s v="Si"/>
    <s v="Si"/>
    <s v="Aceptar"/>
    <s v="Bajo"/>
    <s v="Si"/>
    <s v="Si"/>
    <s v="Exigir a los contratistas (Federaciones deportivas nacionales) para que reintegren al tesoro nacional los recursos dejados de ejecutar en caso de identificar saldos a favor e incluir esta gestión en las actas de liquidación proyectadas."/>
    <s v="No"/>
    <s v="No"/>
    <s v="No diligenció la casilla"/>
    <s v="No aplica"/>
    <s v="No aplica"/>
    <s v="No aplica"/>
    <x v="0"/>
    <s v="La redacción del riesgo no cumple con la metodología así como tampoco la estrategia de tratamiento, ya que no se puede aceptar, se debe evitar o reducir. Además se debe verificar la medición de las zonas de riesgo. Adicionalmente se debe revisar la valoración de las zonas de riesgo ya que por tratarse de un riesgo fiscal su impacto está en las zonas más altas/extremas. _x000a__x000a_Se recomienda verificar la fuente de la información, tal como bases de datos de contratos, fechas de finalización, límites de liquidación, entre otras, que permitan seguimiento a los controles, acciones e indicadores planteados._x000a__x000a_Se recomienda para la vigencia 2026 revisar las variables de probabilidad e impacto, considerando que el riesgo aplica también a contratos de vigencias anteriores dentro de plazo de liquidación._x000a__x000a_R4-Ctrl1: no se deja claridad sobre el destinario de la alerta descrita en la actividad ni quien la genera. Tampoco como será la conservación de las alertas, las subsanaciones ni las evidencias de la ejecución del control. _x000a__x000a_R4-Acc1: no se detalla cómo se realizará la exigencia de reintegro, la evidencia no es consistente con la acción. No se cuenta con evidencias de su ejecución. _x000a__x000a_No se acogieron recomendaciones de redacción de riesgo controles y plan de tratamiento remitidas en el primer y segundo seguimiento de la tercera línea. No se reportó monitoreo del riesgo, unicamente de la acción sin embargo la misma no cuenta con evidencias."/>
  </r>
  <r>
    <x v="1"/>
    <s v="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al inicio de cobro a favor del Ministerio."/>
    <s v="Si"/>
    <d v="2025-04-22T00:00:00"/>
    <d v="2025-12-31T00:00:00"/>
    <d v="2025-12-31T00:00:00"/>
    <s v="Misional"/>
    <s v="Extremo"/>
    <s v="Si"/>
    <s v="Cada vez que se requiera, el y/o los supervisores de los GIT de la Dirección de Fomento y Desarrollo (Actividad Fìsica, Recreaciòn, Deporte Escolar, Deporte Social Comunitario), deben revisar y verificar el cumplimiento total de todas las obligaciones contractuales validar los soportes allegados para las liquidaciones. En caso de identificar desviaciones en la ejecución del control, notificar al ente que ejecuto el convenio y/o contrato las inconsistencias encontradas. De la ejecución de los controles se generará la siguiente evidencia:_x000a__x000a_1. Base de datos Excel con términos para la liquidación_x000a_2. Acta de reuniones mensuales del equipo de Liquidaciones con seguimiento al proceso._x000a_3. Informe periódico sobre estado de liquidaciones al corte. _x000a_4. Correos electrónicos cuando aplique_x000a__x000a__x000a_Frecuencia: Cuattrimestral "/>
    <s v="Preventivo"/>
    <s v="Si"/>
    <s v="Si"/>
    <s v="Si"/>
    <s v="Reducir (Mitigar)"/>
    <s v="Extremo"/>
    <s v="No"/>
    <s v="Si"/>
    <s v="Realizar seguimientos hasta el reintegro de la totalidad de los rendimientos financieros generados de los recursos no comprometidos ni ejecutados en los contratos, a favor del Ministerio del Deporte"/>
    <s v="No"/>
    <s v="No"/>
    <s v="No"/>
    <s v="No aplica"/>
    <s v="No aplica"/>
    <s v="No aplica"/>
    <x v="1"/>
    <s v="El cumplimiento del plan de tratamiento y controles estaba previsto para el tercer cuatrimestre, sin embargo el monitoreo no fue realizado de manera efectiva y con ausencia de soportes, generando alerta considerando que esto fue advertido por la tercera línea en el primer y segundo monitoreo, sin que exista evidencia de que se haya implementado alguna acción correctiva._x000a__x000a_R4-Ctrl2: no se plantea un control a cargo del proceso, por lo que no puede garantizar que este se desarrolle; tampoco se deja claro el propósito de los memorandos del GIT Contratación, por ejemplo, si este será el punto de partida para generar algún tipo de acción desde el proceso FD. El control propuesto no mitiga el riesgo por cuanto los memorandos aludidos son a los procesos a punto de vencer el plazo de liquidación y en ese punto pueden resultar inefectivas las acciones para el reintegro de recursos. En adición no se reportó el monitoreo de este control. _x000a__x000a_No se reportó información de indicadores ni soportes de su medición. _x000a__x000a_Se requiere actualización del mapa de riesgos y designación de un responsable de su monitoreo y seguimiento permamente. _x000a__x000a_Adicionalmente, aunque el proceso había reportado la materialización del riesgo en el segundo cuatrimestre, tras la revisión efectuada se determinó por parte de la primer y segunda línea que este no se materializó, conforme al radicado 2025IE0014161. No obstante, el evento asociado constituye evidencia que la identificación del riesgo y sus causas asociadas presentan deficiencias, pues pese que se materializó la causa raíz, el riesgo no. Para el 2026 el riesgo, sus controles y plan de tratamiento requieren ser reformulados._x000a_"/>
  </r>
  <r>
    <x v="1"/>
    <m/>
    <m/>
    <m/>
    <m/>
    <m/>
    <m/>
    <m/>
    <s v="Si"/>
    <s v="De manera cuatrimest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
    <s v="Preventivo"/>
    <s v="No"/>
    <s v="Si"/>
    <s v="Si"/>
    <s v="Reducir (Mitigar)"/>
    <s v="Extremo"/>
    <s v="No"/>
    <m/>
    <m/>
    <m/>
    <m/>
    <m/>
    <m/>
    <m/>
    <m/>
    <x v="2"/>
    <m/>
  </r>
  <r>
    <x v="2"/>
    <s v="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
    <s v="Si"/>
    <s v="No diligenciado"/>
    <d v="2025-12-18T00:00:00"/>
    <d v="2025-12-31T00:00:00"/>
    <s v="Misional"/>
    <s v="Moderado"/>
    <s v="Si"/>
    <s v="Mensualmente, el supervisor o profesional designado como apoyo a la supervisión, verifica del total de convenios y/o contratos suscritos en la Dirección cuales terminaron su ejecución para iniciar con el proceso de liquidación en concordancia con lo establecido en el Manual de Contratación y procedimiento vigente. Mediante la revisión de los términos y condiciones del contrato y pago final, procede a la consolidación de la información requerida para la liquidación y da traslado al profesional   de apoyo en la liquidación de la Dirección, quien una vez revisa la documentación. En caso de presentar desviaciones del control, se solicitará la información faltante, como evidencia de la ejecución del control: _x000a_Matris de seguimiento y control de liquidaciones "/>
    <s v="Preventivo"/>
    <s v="Si"/>
    <s v="Si"/>
    <s v="Si"/>
    <s v="Aceptar"/>
    <s v="Moderado"/>
    <s v="Incompleta"/>
    <s v="Si"/>
    <s v="Realizar seguimientos hasta el reintegro de la totalidad de los rendimientos financieros generados de los recursos no comprometidos ni ejecutados en los contratos, a favor del Ministerio del Deporte. "/>
    <s v="No"/>
    <s v="Incompleta"/>
    <s v="No"/>
    <s v="No aplica"/>
    <s v="No aplica"/>
    <s v="No aplica"/>
    <x v="1"/>
    <s v="La estrategia de tratamiento, no cumple con la metodología ya que no se puede aceptar, se debe evitar o reducir, se requiere reformular para la vigencia 2026._x000a__x000a_No se evidenció la aplicación de controles ni acciones de seguimiento que permitan verificar cómo el proceso está mitigando la posible materialización del riesgo, especialmente en lo relacionado con la liquidación de convenios de infraestructura deportiva y la eventual pérdida de competencia para realizarlas. _x000a__x000a_Frente al plan de tratamiento, se identificó avance en el reintegro de rendimientos financieros, pero no se evidenció la formalización en el Sistema de Gestión de documentos que establezcan lineamientos para la liquidación de convenios o contratos, encontrándose las versiones en borrador y sin finalizar. Se recomienda priorizar su formalización, dado que la actividad no se culminó durante la vigencia 2025. _x000a__x000a_No se reportó información de indicadores ni soportes de su medición. _x000a_"/>
  </r>
  <r>
    <x v="2"/>
    <m/>
    <m/>
    <m/>
    <m/>
    <m/>
    <m/>
    <m/>
    <s v="Si"/>
    <s v="Profesional de apoyo a la liquidación,  mensualmenteprioriza los procesos de liquidación en curso de contratos y convenios de infraestructura recreativa y deportiva, que perdieron competencia o están próximos a vencer los términos de ley para liquidar. Revisa la base de datos de los procesos en liquidación y establece un orden de priorización, teniendo en cuenta la complejidad de los procesos, avances y aquellos que ya hayan perdido competencia para liquidar o estén próximos a perder competencia, En caso de presentar desviaciones del control, se solicitará se actualice la base de datos, reorganizando por orden de prioridad los procesos en liquidación. De la ejecución del contrato, se aportan las siguientes evidencias: Base de datos de los procesos en liquidación, en la que se incluye el estado de los mismo y orden de priorización"/>
    <s v="Preventivo"/>
    <s v="Si"/>
    <s v="Si"/>
    <s v="Si"/>
    <s v="Aceptar"/>
    <s v="Moderado"/>
    <s v="Incompleta"/>
    <s v="Si"/>
    <s v="Revisar y actualizar la pertinencia de los procedimientos vigentes dispuestos por la entidad para la liquidación de procesos de contratación, ajustados a la necesidad de la Dirección de Recursos y Herramientas del Sistema Nacional del Deporte."/>
    <s v="No"/>
    <s v="Incompleta"/>
    <m/>
    <m/>
    <m/>
    <m/>
    <x v="2"/>
    <m/>
  </r>
  <r>
    <x v="2"/>
    <m/>
    <m/>
    <m/>
    <m/>
    <m/>
    <m/>
    <m/>
    <s v="Si"/>
    <s v="De manera cuatrimestral, el profesional designado del Equipo de Liquidaciones de la Dirección de Recursos y Herramientas genera alertas sobre los procesos que están próximos a perder competencia, mediante la remisión de comunicación a través de la plataforma GESDOC, dirigidas a los supervisores de la Dirección Técnica, con el fin de que adelanten las gestiones correspondientes dentro de los términos legales establecidos. En caso de presentar desviación en la ejecución del control, se remitiran correos electronicos a los directores. De la ejecución del control se generan las siguientes evidenicas: Radicados de gesdoc, correo electronico (si aplica), anexos.  "/>
    <s v="Preventivo"/>
    <s v="Si"/>
    <s v="Si"/>
    <s v="Si"/>
    <s v="Aceptar"/>
    <s v="Moderado"/>
    <s v="Incompleta"/>
    <m/>
    <m/>
    <m/>
    <m/>
    <m/>
    <m/>
    <m/>
    <m/>
    <x v="2"/>
    <m/>
  </r>
  <r>
    <x v="3"/>
    <s v="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_x000a_fallas y/o demoras en la legalización de las incapacidades y/o licencias por parte de los funcionarios. "/>
    <s v="Si"/>
    <d v="2025-08-28T00:00:00"/>
    <d v="2025-12-18T00:00:00"/>
    <d v="2025-12-31T00:00:00"/>
    <s v="Apoyo"/>
    <s v="Moderado"/>
    <s v="Si"/>
    <s v="El Profesional designado del proceso de Gestión de Talento Humano, valida con el GIT Gestión Contable la información de incapacidades o licencia causadas en el periodo para su reconocimiento,  A través de mesas de trabajo Bimensual con el GIT Gestión Contable,   con el fin de validar que la información de las incapacidades corresponda y se deja registro en el formato GF-FR-051 Certificación de Incapacidades y Talento Humano. En caso de identificar desviaciones en la ejecución del control, Talento Humano envíara las correcciones al GIT Gestión Contable.  _x000a__x000a_De la ejecución de los controles se generará la siguiente evidencia:  actas de reunión, registro GF-FR-051 Certificación de Incapacidades, correos electrónicos (Cuando Aplique).  "/>
    <s v="Preventivo"/>
    <s v="Si"/>
    <s v="Si"/>
    <s v="Si"/>
    <s v="Aceptar"/>
    <s v="Bajo"/>
    <s v="Si"/>
    <s v="Si"/>
    <s v="Revisar y actualizar el procedimiento GH-PD-035 Lineamientos para el trámite de incapacidades y licencias de maternidad y paternidad.  "/>
    <s v="No aplica"/>
    <s v="Incompleta"/>
    <s v="No"/>
    <s v="No aplica"/>
    <s v="No aplica"/>
    <s v="No aplica"/>
    <x v="0"/>
    <s v="La estrategia de tratamiento, no cumple con la metodología ya que no se puede aceptar, se debe evitar o reducir, no se atendió recomendación del primer y segundo monitoreo de la tercera línea de defensa._x000a__x000a_Se evidenció que los controles establecidos fueron ejecutados conforme a su descripción. No obstante, la acción definida en el plan de tratamiento se identificó como incumplida, dado que no se realizó la actualización documental prevista para la vigencia. Para la vigencia 2026 se recomienda establecer un plan de trabajo que permita avanzar en la actualización de los documentos del proceso de Gestión de Talento Humano, actividad que no se logró finalizar en el periodo evaluado._x000a_"/>
  </r>
  <r>
    <x v="3"/>
    <m/>
    <m/>
    <m/>
    <m/>
    <m/>
    <m/>
    <m/>
    <s v="Si"/>
    <s v="El Profesional designado del proceso de Gestión de Talento Humano, realiza seguimiento al  trámite de cobro de la incapacidad, Teniendo en cuenta lo establecido dentro el procedimiento GH-PD-035 Lineamientos para el Trámite de incapacidades y licencias de Maternidad y Paternidad, así como el uso de formatos especificos.   En caso de identificar desviaciones en la ejecución del control, se enviara correo de reporte de seguimiento al Coordinador de GIT Talento Humano para su conocimiento.  _x000a__x000a_De la ejecución de los controles se generará la siguiente evidencia:  _x000a__x000a_CONTROL Y SEGUIMIENTO DE INCAPACIDADES GH-FR-069_x000a_CONTROL DE INCAPACIDADES DE NÓMINA GH-FR-068 _x000a__x000a_Nota: El reporte de los seguimientos al trámite de cobro de incapacidades se realizara de forma cuatrimestral de acuerdo al reporte cuatrimestral de Mapas de Riesgos. "/>
    <s v="Preventivo"/>
    <s v="Si"/>
    <s v="Si"/>
    <s v="Si"/>
    <s v="Aceptar"/>
    <s v="Bajo"/>
    <s v="Si"/>
    <m/>
    <m/>
    <m/>
    <m/>
    <m/>
    <m/>
    <m/>
    <m/>
    <x v="2"/>
    <m/>
  </r>
  <r>
    <x v="4"/>
    <s v="Posibilidad de Efecto dañoso sobre recursos públicos por efectuar pagos a contratistas, proveedores y terceros por mayor o menor valor de lo pactado, debido a fallas en la verificación de los documentos causados y de la documentacion solicitada para pago."/>
    <s v="Si"/>
    <d v="2025-08-26T00:00:00"/>
    <d v="2025-12-18T00:00:00"/>
    <d v="2025-12-31T00:00:00"/>
    <s v="Apoyo"/>
    <s v="Moderado"/>
    <s v="Si"/>
    <s v="Diariamente, los coordinadores  y/o profesionales designados del proceso de Gestión Financiera, validan las solicitudes asociadas a pagos de contratistas, proveedores y terceros, entregados  por los diferentes procesos de la Entidad, mediante la revisión de los documentos soportes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_x000a_Formato Devolución de Documentos GF-FR-016 diligenciado  o devolución en SISEG según corresponda."/>
    <s v="Detectivo"/>
    <s v="Si"/>
    <s v="Si"/>
    <s v="Si"/>
    <s v="Reducir (Mitigar)"/>
    <s v="Bajo"/>
    <s v="Si"/>
    <s v="Si"/>
    <s v="1. Actualizar el procedimiento GF-PD-019-Conciliaciones Bancarias, incluyendo las políticas de operación necesarias y la normatividad vigente"/>
    <s v="No"/>
    <s v="Incompleta"/>
    <s v="No diligenció la casilla"/>
    <s v="No aplica"/>
    <s v="No aplica"/>
    <s v="No aplica"/>
    <x v="0"/>
    <s v="Se evidencia la ejecución de controles. En cuanto a las acciones se están elaborando actualizaciones al procedimiento de conciliaciones bancarias (GF-PD-019) pero la misma no fue culminada. _x000a__x000a_Si bien primer y segunda línea hacen alusión a la actualización del procedimiento 022 este no hace parte de los controles ni del plan de tratamiento previstos. "/>
  </r>
  <r>
    <x v="5"/>
    <s v="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 "/>
    <s v="Si"/>
    <d v="2024-10-30T00:00:00"/>
    <d v="2025-12-22T00:00:00"/>
    <d v="2025-12-31T00:00:00"/>
    <s v="Apoyo"/>
    <s v="Moderado"/>
    <s v="Si"/>
    <s v="El Profesional asignado en la OAJ verifica que la base de datos de procesos judiciales de la OAJ se encuentre actualizada y con la información completa de los procesos en curso, para ello; de manera semanal, realiza el registro de las actuaciones del equipo de defensa judicial. En caso de identificar desviaciones en la ejecución del control, solicita por correo electrónico institucional al abogado designado, la inclusión de la información faltante. De la ejecución del control se evidencia: Base de datos de procesos judiciales y correos electrónicos. "/>
    <s v="Preventivo"/>
    <s v="No"/>
    <s v="Si"/>
    <s v="Si"/>
    <s v="Aceptar"/>
    <s v="Moderado"/>
    <s v="Si"/>
    <s v="Si"/>
    <s v="Gestionar ante las áreas que resulten competentes, el trámite de pagos de sumas de dinero derivadas de sentencias, conciliaciones o laudos arbitrales, cuando resulte necesario, por parte del profesional asignado al interior de la Oficina Asesora Jurídica para dicho trámite"/>
    <s v="Si"/>
    <s v="Si"/>
    <s v="No"/>
    <s v="No aplica"/>
    <s v="No aplica"/>
    <s v="No aplica"/>
    <x v="0"/>
    <s v="La estrategia de tratamiento, no cumple con la metodología ya que no se puede aceptar, se debe evitar o reducir, observación que ya había sido realizada en el seguimiento al primer y segundo cuatrimestre. _x000a__x000a_Se validó la ejecución adecuada del control R5-CONT1, respaldada por la base de datos de procesos judiciales  correos electrónicos. El plan de tratamiento incluye una única actividad (R5-Acc-1), cuya ejecución fue soportada según lo establecido en el segundo cuatrimestre. Además, se realizó la medición adecuada de los indicadores asociados, con evidencia documentada en bases de datos."/>
  </r>
  <r>
    <x v="6"/>
    <s v="Posibilidad de efecto dañoso sobre bienes públicos, por limitada asignación presupuestal para el mantenimiento de bienes inmuebles, falta de mantenimiento preventivo y correctivo en la infraestructura física de los bienes inmuebles (sede administrativa- Centro de Alto Rendiemiento-CAR), evidenciandose fallas en la implementación del Plan de Mantenimiento Anual, gastos no programados para mitigar daños mayores "/>
    <s v="Si"/>
    <d v="2025-08-27T00:00:00"/>
    <s v="No diligenciado"/>
    <d v="2025-12-31T00:00:00"/>
    <s v="Apoyo"/>
    <s v="Alto"/>
    <s v="Si"/>
    <s v="El contratista y/o funcionario designado realiza, de manera semestral, la verificación del estado de la infraestructura física de los bienes inmuebles institucionales, específicamente de la sede administrativa y el Centro de Alto Rendimiento (CAR), mediante el seguimiento al cumplimiento del Plan de Mantenimiento Anual (PMA)._x000a__x000a_En caso de identificarse desviaciones respecto a lo planificado, deberá realizar reporte dirigido al/la Coordinador(a) del GIT: Gestión Administrativa, en el cual se detallen los gastos no programados ocasionados, así como el estado de los mantenimientos correctivos realizados, con el fin de facilitar la toma de decisiones oportunas. De la ejecución del control, se genera las siguientes evidencias: _x000a_1. Plan de matenimiento Anual_x000a_2. Evidencias ejecutadas en el periodo ( visitas en sitio, registro fotografico y demas evidencias que apliquen)_x000a_3. Reporte al/la Coordinador(a) del GIT: Gestión Administrativa  y actaulización del plan (cuando aplique)"/>
    <s v="Preventivo"/>
    <s v="No"/>
    <s v="Si"/>
    <s v="Si"/>
    <s v="Aceptar"/>
    <s v="Alto"/>
    <s v="Si"/>
    <s v="Si"/>
    <s v="Socializar el Plan de Mantenimiento de bienes muebles e inmuebles "/>
    <s v="No"/>
    <s v="Incompleta"/>
    <s v="No diligenció la casilla"/>
    <s v="No diligenció la casilla"/>
    <s v="No diligenció la casilla"/>
    <s v="No diligenció la casilla"/>
    <x v="1"/>
    <s v=" El proceso cuenta con un Mapa de Riesgos actualizado y validado en mesas de trabajo con la OAP, sin embargo, la estrategia de tratamiento, no cumple con la metodología ya que no se puede aceptar, se debe evitar o reducir. _x000a__x000a_No se reportó monitoreo de la materialización de riesgos como tampoco de indicadores.  _x000a__x000a_No se cuenta con la fecha de monitoreo de la primera línea de defensa. _x000a__x000a_En el monitoreo del riesgo fiscal se evidenció la ejecución de ambos controles definidos, soportados mediante el informe y el plan de mantenimiento, así como las evidencias cargadas en la carpeta correspondiente. No obstante, respecto al plan de tratamiento, las acciones R5‑Acc‑1 y R5‑Acc‑2 no lograron demostrar su ejecución durante la vigencia, aunque el proceso propone acciones para culminarlas en el siguiente periodo, por lo que se recomienda priorizar su cumplimiento en la vigencia 2026"/>
  </r>
  <r>
    <x v="6"/>
    <m/>
    <m/>
    <m/>
    <m/>
    <m/>
    <m/>
    <m/>
    <s v="Si"/>
    <s v="Mensualmente, el Profesional y/o Contratista del GIT asignado verifica el cumplimiento de las actividades programadas en el Plan Anual de mantenimiento de bienes muebles e inmuebles del Ministerio del Deporte, de acuerdo las actividades de mantenimiento establecidas en el plan se realizan verificaciones de la ejecuciòn.  En caso de desviaciòn, se revisa la actividad con el  coordinador (a) del GIT: Administrativa para la toma de desiciones y se procede a la actualización del plan. De la ejecución de los controles se genera las siguientes evidencia:_x000a_1. Plan de matenimiento _x000a_2. Evidencias ejecutadas en el periodo ( visitas en sitio, registro fotografico y demas evidencias que apliquen)_x000a_3. Actas de reunión y actualización del plan (cuando aplique)"/>
    <s v="Preventivo"/>
    <s v="No"/>
    <s v="Si"/>
    <s v="Si"/>
    <s v="Aceptar"/>
    <s v="Alto"/>
    <s v="Si"/>
    <s v="Si"/>
    <s v="Presentar anualmente reporte del estado de la infraestructura fisca  (sede administrativa- Centro de Alto Rendiemiento-CAR), ante el Comité Institucional de Gestión y  Desempeño, para la toma dedecisiones de la Alta Dirección- CIGD. "/>
    <s v="No"/>
    <s v="Incompleta"/>
    <m/>
    <m/>
    <m/>
    <m/>
    <x v="2"/>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1BA3957F-11E5-4B6B-85ED-442CE76A7CF7}" name="TablaDinámica1" cacheId="2"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chartFormat="1">
  <location ref="B3:D19" firstHeaderRow="1" firstDataRow="1" firstDataCol="2"/>
  <pivotFields count="29">
    <pivotField axis="axisRow" compact="0" outline="0" showAll="0" defaultSubtotal="0">
      <items count="16">
        <item x="10"/>
        <item x="2"/>
        <item x="5"/>
        <item x="14"/>
        <item x="4"/>
        <item x="1"/>
        <item x="0"/>
        <item x="13"/>
        <item x="7"/>
        <item x="8"/>
        <item x="9"/>
        <item x="11"/>
        <item x="12"/>
        <item x="15"/>
        <item x="3"/>
        <item x="6"/>
      </items>
    </pivotField>
    <pivotField axis="axisRow" compact="0" outline="0" showAll="0" defaultSubtotal="0">
      <items count="16">
        <item x="2"/>
        <item x="5"/>
        <item x="10"/>
        <item x="14"/>
        <item x="4"/>
        <item x="1"/>
        <item x="0"/>
        <item x="9"/>
        <item x="11"/>
        <item x="8"/>
        <item x="12"/>
        <item x="7"/>
        <item x="3"/>
        <item x="15"/>
        <item x="13"/>
        <item x="6"/>
      </items>
    </pivotField>
    <pivotField dataField="1"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s>
  <rowFields count="2">
    <field x="0"/>
    <field x="1"/>
  </rowFields>
  <rowItems count="16">
    <i>
      <x/>
      <x v="2"/>
    </i>
    <i>
      <x v="1"/>
      <x/>
    </i>
    <i>
      <x v="2"/>
      <x v="1"/>
    </i>
    <i>
      <x v="3"/>
      <x v="3"/>
    </i>
    <i>
      <x v="4"/>
      <x v="4"/>
    </i>
    <i>
      <x v="5"/>
      <x v="5"/>
    </i>
    <i>
      <x v="6"/>
      <x v="6"/>
    </i>
    <i>
      <x v="7"/>
      <x v="14"/>
    </i>
    <i>
      <x v="8"/>
      <x v="11"/>
    </i>
    <i>
      <x v="9"/>
      <x v="9"/>
    </i>
    <i>
      <x v="10"/>
      <x v="7"/>
    </i>
    <i>
      <x v="11"/>
      <x v="8"/>
    </i>
    <i>
      <x v="12"/>
      <x v="10"/>
    </i>
    <i>
      <x v="13"/>
      <x v="13"/>
    </i>
    <i>
      <x v="14"/>
      <x v="12"/>
    </i>
    <i>
      <x v="15"/>
      <x v="15"/>
    </i>
  </rowItems>
  <colItems count="1">
    <i/>
  </colItems>
  <dataFields count="1">
    <dataField name="Corrupción"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9C2477FE-F236-42C6-8AE0-F9FB094E5B4D}" name="TablaDinámica2"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3:C11" firstHeaderRow="1" firstDataRow="1" firstDataCol="1"/>
  <pivotFields count="28">
    <pivotField axis="axisRow" showAll="0">
      <items count="8">
        <item x="0"/>
        <item x="2"/>
        <item x="1"/>
        <item x="6"/>
        <item x="3"/>
        <item x="4"/>
        <item x="5"/>
        <item t="default"/>
      </items>
    </pivotField>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8">
    <i>
      <x/>
    </i>
    <i>
      <x v="1"/>
    </i>
    <i>
      <x v="2"/>
    </i>
    <i>
      <x v="3"/>
    </i>
    <i>
      <x v="4"/>
    </i>
    <i>
      <x v="5"/>
    </i>
    <i>
      <x v="6"/>
    </i>
    <i t="grand">
      <x/>
    </i>
  </rowItems>
  <colItems count="1">
    <i/>
  </colItems>
  <dataFields count="1">
    <dataField name="Cuenta de Descripción Riesg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FFFFDED6-04FC-4439-82D0-FA0631BB7A8C}" name="TablaDinámica3"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K1:M6" firstHeaderRow="0" firstDataRow="1" firstDataCol="1"/>
  <pivotFields count="4">
    <pivotField showAll="0"/>
    <pivotField dataField="1" showAll="0"/>
    <pivotField dataField="1" showAll="0"/>
    <pivotField axis="axisRow" showAll="0">
      <items count="5">
        <item x="0"/>
        <item x="3"/>
        <item x="2"/>
        <item x="1"/>
        <item t="default"/>
      </items>
    </pivotField>
  </pivotFields>
  <rowFields count="1">
    <field x="3"/>
  </rowFields>
  <rowItems count="5">
    <i>
      <x/>
    </i>
    <i>
      <x v="1"/>
    </i>
    <i>
      <x v="2"/>
    </i>
    <i>
      <x v="3"/>
    </i>
    <i t="grand">
      <x/>
    </i>
  </rowItems>
  <colFields count="1">
    <field x="-2"/>
  </colFields>
  <colItems count="2">
    <i>
      <x/>
    </i>
    <i i="1">
      <x v="1"/>
    </i>
  </colItems>
  <dataFields count="2">
    <dataField name="Suma de Corrupción" fld="1" baseField="0" baseItem="0"/>
    <dataField name="Suma de Fiscal" fld="2"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8CF2BD67-058C-48CA-A106-24A5910DF835}" name="TablaDinámica4" cacheId="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2:E19" firstHeaderRow="0" firstDataRow="1" firstDataCol="1"/>
  <pivotFields count="29">
    <pivotField showAll="0"/>
    <pivotField axis="axisRow" showAll="0">
      <items count="17">
        <item x="2"/>
        <item x="5"/>
        <item x="10"/>
        <item x="14"/>
        <item x="4"/>
        <item x="1"/>
        <item x="0"/>
        <item x="9"/>
        <item x="11"/>
        <item x="8"/>
        <item x="12"/>
        <item x="7"/>
        <item x="3"/>
        <item x="15"/>
        <item x="13"/>
        <item x="6"/>
        <item t="default"/>
      </items>
    </pivotField>
    <pivotField dataField="1"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1"/>
  </rowFields>
  <rowItems count="17">
    <i>
      <x/>
    </i>
    <i>
      <x v="1"/>
    </i>
    <i>
      <x v="2"/>
    </i>
    <i>
      <x v="3"/>
    </i>
    <i>
      <x v="4"/>
    </i>
    <i>
      <x v="5"/>
    </i>
    <i>
      <x v="6"/>
    </i>
    <i>
      <x v="7"/>
    </i>
    <i>
      <x v="8"/>
    </i>
    <i>
      <x v="9"/>
    </i>
    <i>
      <x v="10"/>
    </i>
    <i>
      <x v="11"/>
    </i>
    <i>
      <x v="12"/>
    </i>
    <i>
      <x v="13"/>
    </i>
    <i>
      <x v="14"/>
    </i>
    <i>
      <x v="15"/>
    </i>
    <i t="grand">
      <x/>
    </i>
  </rowItems>
  <colFields count="1">
    <field x="-2"/>
  </colFields>
  <colItems count="3">
    <i>
      <x/>
    </i>
    <i i="1">
      <x v="1"/>
    </i>
    <i i="2">
      <x v="2"/>
    </i>
  </colItems>
  <dataFields count="3">
    <dataField name="Cuenta de Descripción Riesgo" fld="2" subtotal="count" baseField="0" baseItem="0"/>
    <dataField name="Cuenta de Descripción del Control" fld="10" subtotal="count" baseField="0" baseItem="0"/>
    <dataField name="Cuenta de Descripción del Plan de Tratamiento" fld="19" subtotal="count" baseField="0" baseItem="0"/>
  </dataFields>
  <formats count="2">
    <format dxfId="1">
      <pivotArea collapsedLevelsAreSubtotals="1" fieldPosition="0">
        <references count="1">
          <reference field="1" count="1">
            <x v="1"/>
          </reference>
        </references>
      </pivotArea>
    </format>
    <format dxfId="0">
      <pivotArea dataOnly="0" labelOnly="1" fieldPosition="0">
        <references count="1">
          <reference field="1"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5941C33B-6218-486C-A74C-D56796432104}" name="TablaDinámica5"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G2:J10" firstHeaderRow="0" firstDataRow="1" firstDataCol="1"/>
  <pivotFields count="28">
    <pivotField showAll="0"/>
    <pivotField axis="axisRow" showAll="0">
      <items count="8">
        <item x="0"/>
        <item x="2"/>
        <item x="1"/>
        <item x="4"/>
        <item x="3"/>
        <item x="5"/>
        <item x="6"/>
        <item t="default"/>
      </items>
    </pivotField>
    <pivotField dataField="1"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s>
  <rowFields count="1">
    <field x="1"/>
  </rowFields>
  <rowItems count="8">
    <i>
      <x/>
    </i>
    <i>
      <x v="1"/>
    </i>
    <i>
      <x v="2"/>
    </i>
    <i>
      <x v="3"/>
    </i>
    <i>
      <x v="4"/>
    </i>
    <i>
      <x v="5"/>
    </i>
    <i>
      <x v="6"/>
    </i>
    <i t="grand">
      <x/>
    </i>
  </rowItems>
  <colFields count="1">
    <field x="-2"/>
  </colFields>
  <colItems count="3">
    <i>
      <x/>
    </i>
    <i i="1">
      <x v="1"/>
    </i>
    <i i="2">
      <x v="2"/>
    </i>
  </colItems>
  <dataFields count="3">
    <dataField name="Cuenta de Descripción Riesgo" fld="2" subtotal="count" baseField="0" baseItem="0"/>
    <dataField name="Cuenta de Descripción del Control" fld="10" subtotal="count" baseField="0" baseItem="0"/>
    <dataField name="Cuenta de Descripción del Plan de Tratamiento" fld="1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0153AF16-CD7A-4379-BC8F-10F1EF3C0FE0}" name="TablaDinámica7" cacheId="3"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2:F20" firstHeaderRow="1" firstDataRow="2" firstDataCol="1"/>
  <pivotFields count="28">
    <pivotField axis="axisRow" showAll="0">
      <items count="17">
        <item x="2"/>
        <item x="5"/>
        <item x="10"/>
        <item x="14"/>
        <item x="4"/>
        <item x="1"/>
        <item x="0"/>
        <item x="9"/>
        <item x="11"/>
        <item x="8"/>
        <item x="12"/>
        <item x="7"/>
        <item x="3"/>
        <item x="15"/>
        <item x="13"/>
        <item x="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dataField="1" showAll="0">
      <items count="5">
        <item x="2"/>
        <item m="1" x="3"/>
        <item x="0"/>
        <item x="1"/>
        <item t="default"/>
      </items>
    </pivotField>
    <pivotField showAll="0"/>
    <pivotField showAll="0"/>
  </pivotFields>
  <rowFields count="1">
    <field x="0"/>
  </rowFields>
  <rowItems count="17">
    <i>
      <x/>
    </i>
    <i>
      <x v="1"/>
    </i>
    <i>
      <x v="2"/>
    </i>
    <i>
      <x v="3"/>
    </i>
    <i>
      <x v="4"/>
    </i>
    <i>
      <x v="5"/>
    </i>
    <i>
      <x v="6"/>
    </i>
    <i>
      <x v="7"/>
    </i>
    <i>
      <x v="8"/>
    </i>
    <i>
      <x v="9"/>
    </i>
    <i>
      <x v="10"/>
    </i>
    <i>
      <x v="11"/>
    </i>
    <i>
      <x v="12"/>
    </i>
    <i>
      <x v="13"/>
    </i>
    <i>
      <x v="14"/>
    </i>
    <i>
      <x v="15"/>
    </i>
    <i t="grand">
      <x/>
    </i>
  </rowItems>
  <colFields count="1">
    <field x="25"/>
  </colFields>
  <colItems count="4">
    <i>
      <x/>
    </i>
    <i>
      <x v="2"/>
    </i>
    <i>
      <x v="3"/>
    </i>
    <i t="grand">
      <x/>
    </i>
  </colItems>
  <dataFields count="1">
    <dataField name="Cuenta de ¿Se reportaron indicadores?" fld="2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F3708A5A-0A35-436B-95FA-B62D6980F205}" name="TablaDinámica8" cacheId="4"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2:F11" firstHeaderRow="1" firstDataRow="2" firstDataCol="1"/>
  <pivotFields count="27">
    <pivotField axis="axisRow" showAll="0">
      <items count="8">
        <item x="0"/>
        <item x="2"/>
        <item x="1"/>
        <item x="4"/>
        <item x="3"/>
        <item x="5"/>
        <item x="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dataField="1" showAll="0">
      <items count="5">
        <item x="1"/>
        <item m="1" x="3"/>
        <item x="0"/>
        <item x="2"/>
        <item t="default"/>
      </items>
    </pivotField>
    <pivotField showAll="0"/>
  </pivotFields>
  <rowFields count="1">
    <field x="0"/>
  </rowFields>
  <rowItems count="8">
    <i>
      <x/>
    </i>
    <i>
      <x v="1"/>
    </i>
    <i>
      <x v="2"/>
    </i>
    <i>
      <x v="3"/>
    </i>
    <i>
      <x v="4"/>
    </i>
    <i>
      <x v="5"/>
    </i>
    <i>
      <x v="6"/>
    </i>
    <i t="grand">
      <x/>
    </i>
  </rowItems>
  <colFields count="1">
    <field x="25"/>
  </colFields>
  <colItems count="4">
    <i>
      <x/>
    </i>
    <i>
      <x v="2"/>
    </i>
    <i>
      <x v="3"/>
    </i>
    <i t="grand">
      <x/>
    </i>
  </colItems>
  <dataFields count="1">
    <dataField name="Cuenta de ¿Se reportaron indicadores?" fld="2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D9" dT="2025-05-10T19:54:15.00" personId="{3D4C7B71-9BDD-476D-9730-1193D1BD1247}" id="{D4B67415-EEC6-4312-962C-0BB5F917A9BB}">
    <text>Acción u omisión + Uso del poder + Desviación de la gestión de lo público + El beneficio privado</text>
  </threadedComment>
  <threadedComment ref="D9" dT="2025-05-15T02:53:42.62" personId="{14E5287B-E8B5-4FA1-BA3E-BBD6AAF40C32}" id="{22C133D7-08C0-4542-B693-8BA81AA31AB5}" parentId="{D4B67415-EEC6-4312-962C-0BB5F917A9BB}">
    <text>Posibilidad de afectación económica o reputaciónal...</text>
  </threadedComment>
  <threadedComment ref="E9" dT="2025-05-10T17:36:15.68" personId="{3D4C7B71-9BDD-476D-9730-1193D1BD1247}" id="{30200025-F635-4AF9-AD4A-6ABAB0DD4293}">
    <text>DD-MM-YYYY</text>
  </threadedComment>
  <threadedComment ref="F9" dT="2025-05-10T17:36:31.98" personId="{3D4C7B71-9BDD-476D-9730-1193D1BD1247}" id="{22D6D5C6-7675-42C6-BCC9-1D67DA58BBE1}">
    <text>DD-MM-YYYY</text>
  </threadedComment>
  <threadedComment ref="G9" dT="2025-05-10T17:36:31.98" personId="{3D4C7B71-9BDD-476D-9730-1193D1BD1247}" id="{E65FA155-F62C-49AB-889B-7C7EFA8D2359}">
    <text>DD-MM-YYYY</text>
  </threadedComment>
  <threadedComment ref="M9" dT="2025-05-10T17:43:37.67" personId="{3D4C7B71-9BDD-476D-9730-1193D1BD1247}" id="{F586EFA2-9C52-40E0-8CD2-626A8AE79134}">
    <text>¿Previenen  o detectan  las causas? ¿Son  confiables para la mitigación del riesgo?</text>
  </threadedComment>
  <threadedComment ref="AB9" dT="2025-05-10T19:36:31.03" personId="{3D4C7B71-9BDD-476D-9730-1193D1BD1247}" id="{E3E44367-9AB0-4871-A6E5-211610BAD3D5}">
    <text xml:space="preserve">Número, en caso de ninguna diligenciar 0 (cero, en número)
</text>
  </threadedComment>
</ThreadedComments>
</file>

<file path=xl/threadedComments/threadedComment2.xml><?xml version="1.0" encoding="utf-8"?>
<ThreadedComments xmlns="http://schemas.microsoft.com/office/spreadsheetml/2018/threadedcomments" xmlns:x="http://schemas.openxmlformats.org/spreadsheetml/2006/main">
  <threadedComment ref="D9" dT="2025-05-10T19:54:15.00" personId="{3D4C7B71-9BDD-476D-9730-1193D1BD1247}" id="{F9030A7F-B68E-489C-A113-2366ADC9A298}">
    <text>Efecto dañoso sobre recursos públicos o bienes o intereses patrimoniales de naturaleza pública, a causa de un evento potencial.</text>
  </threadedComment>
  <threadedComment ref="E9" dT="2025-05-10T17:36:15.68" personId="{3D4C7B71-9BDD-476D-9730-1193D1BD1247}" id="{4CAB5725-24C1-4BEF-AB97-27D6AF33CEFD}">
    <text>DD-MM-YYYY</text>
  </threadedComment>
  <threadedComment ref="F9" dT="2025-05-10T17:36:15.68" personId="{3D4C7B71-9BDD-476D-9730-1193D1BD1247}" id="{9835A8F5-F852-4F5B-806F-745944C5B2CA}">
    <text>DD-MM-YYYY</text>
  </threadedComment>
  <threadedComment ref="G9" dT="2025-05-10T17:36:31.98" personId="{3D4C7B71-9BDD-476D-9730-1193D1BD1247}" id="{ED16D6D4-51F4-4FB5-ACE4-6F33E5467287}">
    <text>DD-MM-YYYY</text>
  </threadedComment>
  <threadedComment ref="J9" dT="2025-05-10T17:40:02.49" personId="{3D4C7B71-9BDD-476D-9730-1193D1BD1247}" id="{12925EBF-D769-4100-B0CF-55CDDCFC88FA}">
    <text>Detallar cuántos</text>
  </threadedComment>
  <threadedComment ref="M9" dT="2025-05-10T17:43:37.67" personId="{3D4C7B71-9BDD-476D-9730-1193D1BD1247}" id="{2D482306-8BB6-4EDA-96D5-15677EDB230F}">
    <text>¿Previenen  o detectan  las causas? ¿Son  confiables para la mitigación del riesgo?</text>
  </threadedComment>
  <threadedComment ref="AB9" dT="2025-05-10T19:58:12.27" personId="{3D4C7B71-9BDD-476D-9730-1193D1BD1247}" id="{AEFC8DC8-DBC0-46D1-948F-61056A526844}">
    <text>Diligenciar las observaciones, debilidades y oportunidades de mejora identificadas</text>
  </threadedComment>
</ThreadedComments>
</file>

<file path=xl/threadedComments/threadedComment3.xml><?xml version="1.0" encoding="utf-8"?>
<ThreadedComments xmlns="http://schemas.microsoft.com/office/spreadsheetml/2018/threadedcomments" xmlns:x="http://schemas.openxmlformats.org/spreadsheetml/2006/main">
  <threadedComment ref="B3" dT="2025-05-15T04:56:43.56" personId="{14E5287B-E8B5-4FA1-BA3E-BBD6AAF40C32}" id="{B8713EE3-2339-401E-A6CE-D4E17B486214}">
    <text>GC-FP-AL-IVC-GF</text>
  </threadedComment>
  <threadedComment ref="C3" dT="2025-05-15T04:57:03.20" personId="{14E5287B-E8B5-4FA1-BA3E-BBD6AAF40C32}" id="{1EC164F6-213A-4028-947E-5DC803B6917A}">
    <text>GC
FP
AL
IVC
FD
GF
RF (1)</text>
  </threadedComment>
  <threadedComment ref="D3" dT="2025-05-15T09:20:28.96" personId="{14E5287B-E8B5-4FA1-BA3E-BBD6AAF40C32}" id="{F344D43E-1F91-4D2D-8077-DD3BF25D49DE}">
    <text>GC
FP
AL
IVC
FD
GF
GJ (3)</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 Id="rId4" Type="http://schemas.microsoft.com/office/2017/10/relationships/threadedComment" Target="../threadedComments/threadedComment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1.xml"/></Relationships>
</file>

<file path=xl/worksheets/_rels/sheet8.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9.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_rels/sheet10.xml.rels><?xml version="1.0" encoding="UTF-8" standalone="yes"?>
<Relationships xmlns="http://schemas.openxmlformats.org/package/2006/relationships"><Relationship Id="rId2" Type="http://schemas.openxmlformats.org/officeDocument/2006/relationships/pivotTable" Target="../pivotTables/pivotTable5.xml"/><Relationship Id="rId1" Type="http://schemas.openxmlformats.org/officeDocument/2006/relationships/pivotTable" Target="../pivotTables/pivotTable4.xml"/></Relationships>
</file>

<file path=xl/worksheets/_rels/sheet11.xml.rels><?xml version="1.0" encoding="UTF-8" standalone="yes"?>
<Relationships xmlns="http://schemas.openxmlformats.org/package/2006/relationships"><Relationship Id="rId1" Type="http://schemas.openxmlformats.org/officeDocument/2006/relationships/pivotTable" Target="../pivotTables/pivotTable6.xml"/></Relationships>
</file>

<file path=xl/worksheets/_rels/sheet12.xml.rels><?xml version="1.0" encoding="UTF-8" standalone="yes"?>
<Relationships xmlns="http://schemas.openxmlformats.org/package/2006/relationships"><Relationship Id="rId1" Type="http://schemas.openxmlformats.org/officeDocument/2006/relationships/pivotTable" Target="../pivotTables/pivotTable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643D2-EC6F-4CF6-A94B-95E77FFC3A52}">
  <sheetPr filterMode="1"/>
  <dimension ref="A1:AC99"/>
  <sheetViews>
    <sheetView showGridLines="0" tabSelected="1" zoomScale="80" zoomScaleNormal="80" workbookViewId="0">
      <selection activeCell="C3" sqref="C3"/>
    </sheetView>
  </sheetViews>
  <sheetFormatPr baseColWidth="10" defaultColWidth="11.42578125" defaultRowHeight="12.75" zeroHeight="1" x14ac:dyDescent="0.2"/>
  <cols>
    <col min="1" max="1" width="28.28515625" style="4" bestFit="1" customWidth="1"/>
    <col min="2" max="2" width="7" style="21" customWidth="1"/>
    <col min="3" max="3" width="58.28515625" style="4" customWidth="1"/>
    <col min="4" max="4" width="21.42578125" style="4" customWidth="1"/>
    <col min="5" max="5" width="13.5703125" style="4" customWidth="1"/>
    <col min="6" max="6" width="17.7109375" style="4" customWidth="1"/>
    <col min="7" max="7" width="18.28515625" style="4" customWidth="1"/>
    <col min="8" max="8" width="13.5703125" style="4" customWidth="1"/>
    <col min="9" max="9" width="11.42578125" style="4" bestFit="1"/>
    <col min="10" max="10" width="21.28515625" style="14" customWidth="1"/>
    <col min="11" max="11" width="67.28515625" style="4" customWidth="1"/>
    <col min="12" max="12" width="14.28515625" style="4" customWidth="1"/>
    <col min="13" max="13" width="17.28515625" style="21" customWidth="1"/>
    <col min="14" max="14" width="23.7109375" style="21" customWidth="1"/>
    <col min="15" max="16" width="22.85546875" style="21" customWidth="1"/>
    <col min="17" max="18" width="21.5703125" style="21" customWidth="1"/>
    <col min="19" max="19" width="19.85546875" style="21" customWidth="1"/>
    <col min="20" max="20" width="38.28515625" style="21" customWidth="1"/>
    <col min="21" max="21" width="25.28515625" style="21" customWidth="1"/>
    <col min="22" max="22" width="26.140625" style="21" customWidth="1"/>
    <col min="23" max="23" width="20.28515625" style="21" customWidth="1"/>
    <col min="24" max="24" width="22.42578125" style="21" customWidth="1"/>
    <col min="25" max="25" width="22.5703125" style="21" customWidth="1"/>
    <col min="26" max="26" width="20" style="21" customWidth="1"/>
    <col min="27" max="27" width="13.42578125" style="21" bestFit="1" customWidth="1"/>
    <col min="28" max="28" width="26.7109375" style="21" customWidth="1"/>
    <col min="29" max="29" width="60.85546875" style="21" customWidth="1"/>
    <col min="30" max="16384" width="11.42578125" style="4"/>
  </cols>
  <sheetData>
    <row r="1" spans="1:29" ht="17.100000000000001" customHeight="1" x14ac:dyDescent="0.2">
      <c r="A1" s="299" t="s">
        <v>0</v>
      </c>
      <c r="B1" s="299"/>
      <c r="C1" s="299"/>
      <c r="D1" s="299"/>
      <c r="E1" s="299"/>
      <c r="F1" s="299"/>
      <c r="G1" s="299"/>
      <c r="H1" s="299"/>
      <c r="I1" s="299"/>
      <c r="J1" s="299"/>
      <c r="K1" s="299"/>
      <c r="L1" s="299"/>
      <c r="M1" s="299"/>
      <c r="N1" s="299"/>
      <c r="O1" s="299"/>
      <c r="P1" s="299"/>
      <c r="Q1" s="299"/>
      <c r="R1" s="299"/>
      <c r="S1" s="299"/>
      <c r="T1" s="299"/>
      <c r="U1" s="299"/>
      <c r="V1" s="299"/>
      <c r="W1" s="299"/>
      <c r="X1" s="299"/>
      <c r="Y1" s="299"/>
      <c r="Z1" s="299"/>
      <c r="AA1" s="299"/>
      <c r="AB1" s="299"/>
      <c r="AC1" s="299"/>
    </row>
    <row r="2" spans="1:29" ht="17.100000000000001" customHeight="1" x14ac:dyDescent="0.2">
      <c r="A2" s="5"/>
      <c r="B2" s="6" t="s">
        <v>1</v>
      </c>
      <c r="C2" s="6"/>
      <c r="D2" s="6"/>
      <c r="E2" s="5"/>
      <c r="F2" s="5"/>
      <c r="G2" s="5"/>
      <c r="I2" s="14"/>
      <c r="J2" s="84"/>
      <c r="K2" s="303" t="s">
        <v>2</v>
      </c>
      <c r="L2" s="304"/>
      <c r="M2" s="305"/>
      <c r="R2" s="7"/>
      <c r="S2" s="7"/>
      <c r="T2" s="7"/>
      <c r="U2" s="7"/>
      <c r="V2" s="7"/>
      <c r="W2" s="7"/>
      <c r="X2" s="7"/>
      <c r="Y2" s="7"/>
      <c r="Z2" s="7"/>
      <c r="AA2" s="7"/>
      <c r="AB2" s="7"/>
      <c r="AC2" s="84"/>
    </row>
    <row r="3" spans="1:29" ht="17.100000000000001" customHeight="1" x14ac:dyDescent="0.2">
      <c r="A3" s="5"/>
      <c r="B3" s="6" t="s">
        <v>3</v>
      </c>
      <c r="C3" s="6"/>
      <c r="D3" s="6"/>
      <c r="E3" s="5"/>
      <c r="F3" s="5"/>
      <c r="G3" s="5"/>
      <c r="I3" s="14"/>
      <c r="J3" s="84"/>
      <c r="K3" s="306"/>
      <c r="L3" s="307"/>
      <c r="M3" s="308"/>
      <c r="R3" s="7"/>
      <c r="S3" s="7"/>
      <c r="T3" s="7"/>
      <c r="U3" s="7"/>
      <c r="V3" s="7"/>
      <c r="W3" s="7"/>
      <c r="X3" s="7"/>
      <c r="Y3" s="7"/>
      <c r="Z3" s="7"/>
      <c r="AA3" s="7"/>
      <c r="AB3" s="7"/>
      <c r="AC3" s="84"/>
    </row>
    <row r="4" spans="1:29" ht="17.100000000000001" customHeight="1" x14ac:dyDescent="0.2">
      <c r="A4" s="5"/>
      <c r="B4" s="6" t="s">
        <v>285</v>
      </c>
      <c r="C4" s="6"/>
      <c r="D4" s="6"/>
      <c r="E4" s="5"/>
      <c r="F4" s="5"/>
      <c r="G4" s="5"/>
      <c r="I4" s="14"/>
      <c r="J4" s="84"/>
      <c r="K4" s="301" t="s">
        <v>4</v>
      </c>
      <c r="L4" s="295" t="s">
        <v>5</v>
      </c>
      <c r="M4" s="296"/>
      <c r="N4" s="7"/>
      <c r="R4" s="7"/>
      <c r="S4" s="7"/>
      <c r="T4" s="7"/>
      <c r="U4" s="7"/>
      <c r="V4" s="7"/>
      <c r="W4" s="7"/>
      <c r="X4" s="7"/>
      <c r="Y4" s="7"/>
      <c r="Z4" s="7"/>
      <c r="AA4" s="7"/>
      <c r="AB4" s="7"/>
      <c r="AC4" s="84"/>
    </row>
    <row r="5" spans="1:29" ht="17.100000000000001" customHeight="1" x14ac:dyDescent="0.2">
      <c r="A5" s="7"/>
      <c r="B5" s="8" t="s">
        <v>286</v>
      </c>
      <c r="C5" s="2"/>
      <c r="D5" s="2"/>
      <c r="E5" s="7"/>
      <c r="F5" s="7"/>
      <c r="G5" s="1"/>
      <c r="I5" s="1"/>
      <c r="J5" s="84"/>
      <c r="K5" s="302"/>
      <c r="L5" s="297"/>
      <c r="M5" s="298"/>
      <c r="N5" s="7"/>
      <c r="R5" s="7"/>
      <c r="S5" s="7"/>
      <c r="T5" s="7"/>
      <c r="U5" s="7"/>
      <c r="V5" s="7"/>
      <c r="W5" s="7"/>
      <c r="X5" s="7"/>
      <c r="Y5" s="7"/>
      <c r="Z5" s="7"/>
      <c r="AA5" s="7"/>
      <c r="AB5" s="7"/>
      <c r="AC5" s="84"/>
    </row>
    <row r="6" spans="1:29" ht="17.100000000000001" customHeight="1" x14ac:dyDescent="0.2">
      <c r="A6" s="300" t="s">
        <v>6</v>
      </c>
      <c r="B6" s="300"/>
      <c r="C6" s="300"/>
      <c r="D6" s="300"/>
      <c r="E6" s="300"/>
      <c r="F6" s="300"/>
      <c r="G6" s="300"/>
      <c r="H6" s="300"/>
      <c r="I6" s="300"/>
      <c r="J6" s="300"/>
      <c r="K6" s="300"/>
      <c r="L6" s="300"/>
      <c r="M6" s="300"/>
      <c r="N6" s="300"/>
      <c r="O6" s="300"/>
      <c r="P6" s="300"/>
      <c r="Q6" s="300"/>
      <c r="R6" s="300"/>
      <c r="S6" s="300"/>
      <c r="T6" s="300"/>
      <c r="U6" s="300"/>
      <c r="V6" s="300"/>
      <c r="W6" s="300"/>
      <c r="X6" s="300"/>
      <c r="Y6" s="300"/>
      <c r="Z6" s="300"/>
      <c r="AA6" s="300"/>
      <c r="AB6" s="300"/>
      <c r="AC6" s="300"/>
    </row>
    <row r="7" spans="1:29" s="1" customFormat="1" ht="17.100000000000001" customHeight="1" thickBot="1" x14ac:dyDescent="0.25">
      <c r="A7" s="19"/>
      <c r="B7" s="19"/>
      <c r="C7" s="19"/>
      <c r="D7" s="19"/>
      <c r="E7" s="19"/>
      <c r="F7" s="19"/>
      <c r="G7" s="19"/>
      <c r="H7" s="19"/>
      <c r="I7" s="19"/>
      <c r="J7" s="19"/>
      <c r="K7" s="19"/>
      <c r="L7" s="19"/>
      <c r="M7" s="19"/>
      <c r="N7" s="19"/>
      <c r="O7" s="19"/>
      <c r="P7" s="19"/>
      <c r="Q7" s="19"/>
      <c r="R7" s="19"/>
      <c r="S7" s="19"/>
      <c r="T7" s="19"/>
      <c r="U7" s="19"/>
      <c r="V7" s="19"/>
      <c r="W7" s="19"/>
      <c r="X7" s="19"/>
      <c r="Y7" s="19"/>
      <c r="Z7" s="19"/>
      <c r="AA7" s="19"/>
      <c r="AB7" s="19"/>
      <c r="AC7" s="19"/>
    </row>
    <row r="8" spans="1:29" ht="15.75" customHeight="1" thickBot="1" x14ac:dyDescent="0.25">
      <c r="A8" s="309" t="s">
        <v>7</v>
      </c>
      <c r="B8" s="310"/>
      <c r="C8" s="310"/>
      <c r="D8" s="310"/>
      <c r="E8" s="310"/>
      <c r="F8" s="310"/>
      <c r="G8" s="310"/>
      <c r="H8" s="310"/>
      <c r="I8" s="311"/>
      <c r="J8" s="312" t="s">
        <v>8</v>
      </c>
      <c r="K8" s="313"/>
      <c r="L8" s="313"/>
      <c r="M8" s="313"/>
      <c r="N8" s="313"/>
      <c r="O8" s="313"/>
      <c r="P8" s="313"/>
      <c r="Q8" s="313"/>
      <c r="R8" s="313"/>
      <c r="S8" s="314" t="s">
        <v>9</v>
      </c>
      <c r="T8" s="315"/>
      <c r="U8" s="315"/>
      <c r="V8" s="316"/>
      <c r="W8" s="317" t="s">
        <v>10</v>
      </c>
      <c r="X8" s="318"/>
      <c r="Y8" s="318"/>
      <c r="Z8" s="318"/>
      <c r="AA8" s="318"/>
      <c r="AB8" s="318"/>
      <c r="AC8" s="319"/>
    </row>
    <row r="9" spans="1:29" ht="52.5" customHeight="1" thickBot="1" x14ac:dyDescent="0.25">
      <c r="A9" s="120" t="s">
        <v>11</v>
      </c>
      <c r="B9" s="121" t="s">
        <v>12</v>
      </c>
      <c r="C9" s="120" t="s">
        <v>13</v>
      </c>
      <c r="D9" s="120" t="s">
        <v>14</v>
      </c>
      <c r="E9" s="121" t="s">
        <v>15</v>
      </c>
      <c r="F9" s="121" t="s">
        <v>16</v>
      </c>
      <c r="G9" s="121" t="s">
        <v>17</v>
      </c>
      <c r="H9" s="120" t="s">
        <v>18</v>
      </c>
      <c r="I9" s="120" t="s">
        <v>19</v>
      </c>
      <c r="J9" s="127" t="s">
        <v>20</v>
      </c>
      <c r="K9" s="123" t="s">
        <v>21</v>
      </c>
      <c r="L9" s="123" t="s">
        <v>22</v>
      </c>
      <c r="M9" s="124" t="s">
        <v>23</v>
      </c>
      <c r="N9" s="123" t="s">
        <v>24</v>
      </c>
      <c r="O9" s="124" t="s">
        <v>25</v>
      </c>
      <c r="P9" s="123" t="s">
        <v>26</v>
      </c>
      <c r="Q9" s="124" t="s">
        <v>27</v>
      </c>
      <c r="R9" s="124" t="s">
        <v>28</v>
      </c>
      <c r="S9" s="125" t="s">
        <v>29</v>
      </c>
      <c r="T9" s="126" t="s">
        <v>30</v>
      </c>
      <c r="U9" s="125" t="s">
        <v>31</v>
      </c>
      <c r="V9" s="126" t="s">
        <v>32</v>
      </c>
      <c r="W9" s="123" t="s">
        <v>33</v>
      </c>
      <c r="X9" s="123" t="s">
        <v>34</v>
      </c>
      <c r="Y9" s="123" t="s">
        <v>35</v>
      </c>
      <c r="Z9" s="123" t="s">
        <v>36</v>
      </c>
      <c r="AA9" s="123" t="s">
        <v>37</v>
      </c>
      <c r="AB9" s="122" t="s">
        <v>38</v>
      </c>
      <c r="AC9" s="122" t="s">
        <v>39</v>
      </c>
    </row>
    <row r="10" spans="1:29" s="39" customFormat="1" ht="103.5" hidden="1" customHeight="1" thickBot="1" x14ac:dyDescent="0.3">
      <c r="A10" s="28" t="s">
        <v>40</v>
      </c>
      <c r="B10" s="29" t="str">
        <f>VLOOKUP(A10,'Listas deplegables'!$A$2:$B$19,2,0)</f>
        <v xml:space="preserve"> GC</v>
      </c>
      <c r="C10" s="30" t="s">
        <v>291</v>
      </c>
      <c r="D10" s="117" t="s">
        <v>41</v>
      </c>
      <c r="E10" s="128">
        <v>45894</v>
      </c>
      <c r="F10" s="128">
        <v>46013</v>
      </c>
      <c r="G10" s="128">
        <v>46022</v>
      </c>
      <c r="H10" s="32" t="s">
        <v>42</v>
      </c>
      <c r="I10" s="16" t="s">
        <v>43</v>
      </c>
      <c r="J10" s="90" t="s">
        <v>4</v>
      </c>
      <c r="K10" s="54" t="s">
        <v>235</v>
      </c>
      <c r="L10" s="32" t="s">
        <v>44</v>
      </c>
      <c r="M10" s="85" t="s">
        <v>4</v>
      </c>
      <c r="N10" s="85" t="s">
        <v>4</v>
      </c>
      <c r="O10" s="85" t="s">
        <v>4</v>
      </c>
      <c r="P10" s="15" t="s">
        <v>45</v>
      </c>
      <c r="Q10" s="15" t="s">
        <v>43</v>
      </c>
      <c r="R10" s="86" t="s">
        <v>4</v>
      </c>
      <c r="S10" s="87" t="s">
        <v>4</v>
      </c>
      <c r="T10" s="30" t="s">
        <v>46</v>
      </c>
      <c r="U10" s="88" t="s">
        <v>4</v>
      </c>
      <c r="V10" s="89" t="s">
        <v>4</v>
      </c>
      <c r="W10" s="90" t="s">
        <v>41</v>
      </c>
      <c r="X10" s="88" t="s">
        <v>47</v>
      </c>
      <c r="Y10" s="88" t="s">
        <v>47</v>
      </c>
      <c r="Z10" s="88" t="s">
        <v>47</v>
      </c>
      <c r="AA10" s="88" t="s">
        <v>4</v>
      </c>
      <c r="AB10" s="85">
        <v>0</v>
      </c>
      <c r="AC10" s="287" t="s">
        <v>321</v>
      </c>
    </row>
    <row r="11" spans="1:29" s="39" customFormat="1" ht="100.5" hidden="1" customHeight="1" x14ac:dyDescent="0.25">
      <c r="A11" s="40" t="s">
        <v>40</v>
      </c>
      <c r="B11" s="41" t="str">
        <f>VLOOKUP(A11,'Listas deplegables'!$A$2:$B$19,2,0)</f>
        <v xml:space="preserve"> GC</v>
      </c>
      <c r="C11" s="42"/>
      <c r="D11" s="42"/>
      <c r="E11" s="43"/>
      <c r="F11" s="43"/>
      <c r="G11" s="43"/>
      <c r="H11" s="43"/>
      <c r="I11" s="17"/>
      <c r="J11" s="109" t="s">
        <v>4</v>
      </c>
      <c r="K11" s="26" t="s">
        <v>236</v>
      </c>
      <c r="L11" s="43" t="s">
        <v>44</v>
      </c>
      <c r="M11" s="92" t="s">
        <v>4</v>
      </c>
      <c r="N11" s="92" t="s">
        <v>4</v>
      </c>
      <c r="O11" s="92" t="s">
        <v>4</v>
      </c>
      <c r="P11" s="12" t="s">
        <v>45</v>
      </c>
      <c r="Q11" s="12" t="s">
        <v>43</v>
      </c>
      <c r="R11" s="93" t="s">
        <v>4</v>
      </c>
      <c r="S11" s="94" t="s">
        <v>4</v>
      </c>
      <c r="T11" s="42" t="s">
        <v>238</v>
      </c>
      <c r="U11" s="95" t="s">
        <v>4</v>
      </c>
      <c r="V11" s="96" t="s">
        <v>4</v>
      </c>
      <c r="W11" s="94"/>
      <c r="X11" s="95"/>
      <c r="Y11" s="95"/>
      <c r="Z11" s="95"/>
      <c r="AA11" s="95"/>
      <c r="AB11" s="95"/>
      <c r="AC11" s="288"/>
    </row>
    <row r="12" spans="1:29" s="39" customFormat="1" ht="97.5" hidden="1" customHeight="1" thickBot="1" x14ac:dyDescent="0.3">
      <c r="A12" s="47" t="s">
        <v>40</v>
      </c>
      <c r="B12" s="48" t="str">
        <f>VLOOKUP(A12,'Listas deplegables'!$A$2:$B$19,2,0)</f>
        <v xml:space="preserve"> GC</v>
      </c>
      <c r="C12" s="49"/>
      <c r="D12" s="49"/>
      <c r="E12" s="50"/>
      <c r="F12" s="50"/>
      <c r="G12" s="50"/>
      <c r="H12" s="50"/>
      <c r="I12" s="18"/>
      <c r="J12" s="110" t="s">
        <v>4</v>
      </c>
      <c r="K12" s="27" t="s">
        <v>237</v>
      </c>
      <c r="L12" s="50" t="s">
        <v>48</v>
      </c>
      <c r="M12" s="97" t="s">
        <v>4</v>
      </c>
      <c r="N12" s="97" t="s">
        <v>4</v>
      </c>
      <c r="O12" s="97" t="s">
        <v>4</v>
      </c>
      <c r="P12" s="13" t="s">
        <v>45</v>
      </c>
      <c r="Q12" s="13" t="s">
        <v>43</v>
      </c>
      <c r="R12" s="98" t="s">
        <v>4</v>
      </c>
      <c r="S12" s="99" t="s">
        <v>4</v>
      </c>
      <c r="T12" s="49" t="s">
        <v>239</v>
      </c>
      <c r="U12" s="97" t="s">
        <v>4</v>
      </c>
      <c r="V12" s="100" t="s">
        <v>4</v>
      </c>
      <c r="W12" s="99"/>
      <c r="X12" s="97"/>
      <c r="Y12" s="97"/>
      <c r="Z12" s="97"/>
      <c r="AA12" s="97"/>
      <c r="AB12" s="97"/>
      <c r="AC12" s="294"/>
    </row>
    <row r="13" spans="1:29" s="39" customFormat="1" ht="111.75" customHeight="1" thickBot="1" x14ac:dyDescent="0.3">
      <c r="A13" s="65" t="s">
        <v>49</v>
      </c>
      <c r="B13" s="29" t="str">
        <f>VLOOKUP(A13,'Listas deplegables'!$A$2:$B$19,2,0)</f>
        <v xml:space="preserve"> FP</v>
      </c>
      <c r="C13" s="30" t="s">
        <v>292</v>
      </c>
      <c r="D13" s="117" t="s">
        <v>41</v>
      </c>
      <c r="E13" s="128">
        <v>45904</v>
      </c>
      <c r="F13" s="128">
        <v>45901</v>
      </c>
      <c r="G13" s="128">
        <v>46022</v>
      </c>
      <c r="H13" s="31" t="s">
        <v>50</v>
      </c>
      <c r="I13" s="66" t="s">
        <v>51</v>
      </c>
      <c r="J13" s="108" t="s">
        <v>4</v>
      </c>
      <c r="K13" s="25" t="s">
        <v>52</v>
      </c>
      <c r="L13" s="31" t="s">
        <v>44</v>
      </c>
      <c r="M13" s="85" t="s">
        <v>4</v>
      </c>
      <c r="N13" s="85" t="s">
        <v>4</v>
      </c>
      <c r="O13" s="85" t="s">
        <v>4</v>
      </c>
      <c r="P13" s="11" t="s">
        <v>45</v>
      </c>
      <c r="Q13" s="11" t="s">
        <v>51</v>
      </c>
      <c r="R13" s="86" t="s">
        <v>41</v>
      </c>
      <c r="S13" s="101" t="s">
        <v>4</v>
      </c>
      <c r="T13" s="30" t="s">
        <v>53</v>
      </c>
      <c r="U13" s="85" t="s">
        <v>41</v>
      </c>
      <c r="V13" s="91" t="s">
        <v>41</v>
      </c>
      <c r="W13" s="101" t="s">
        <v>41</v>
      </c>
      <c r="X13" s="85" t="s">
        <v>47</v>
      </c>
      <c r="Y13" s="85" t="s">
        <v>47</v>
      </c>
      <c r="Z13" s="85" t="s">
        <v>47</v>
      </c>
      <c r="AA13" s="85" t="s">
        <v>41</v>
      </c>
      <c r="AB13" s="85">
        <v>0</v>
      </c>
      <c r="AC13" s="287" t="s">
        <v>293</v>
      </c>
    </row>
    <row r="14" spans="1:29" s="39" customFormat="1" ht="74.25" hidden="1" customHeight="1" x14ac:dyDescent="0.25">
      <c r="A14" s="149" t="s">
        <v>49</v>
      </c>
      <c r="B14" s="150" t="str">
        <f>VLOOKUP(A14,'Listas deplegables'!$A$2:$B$19,2,0)</f>
        <v xml:space="preserve"> FP</v>
      </c>
      <c r="C14" s="148"/>
      <c r="D14" s="148"/>
      <c r="E14" s="151"/>
      <c r="F14" s="151"/>
      <c r="G14" s="151"/>
      <c r="H14" s="152"/>
      <c r="I14" s="153"/>
      <c r="J14" s="274" t="s">
        <v>4</v>
      </c>
      <c r="K14" s="154" t="s">
        <v>54</v>
      </c>
      <c r="L14" s="152" t="s">
        <v>44</v>
      </c>
      <c r="M14" s="92" t="s">
        <v>41</v>
      </c>
      <c r="N14" s="92" t="s">
        <v>4</v>
      </c>
      <c r="O14" s="92" t="s">
        <v>41</v>
      </c>
      <c r="P14" s="155" t="s">
        <v>45</v>
      </c>
      <c r="Q14" s="155" t="s">
        <v>51</v>
      </c>
      <c r="R14" s="93" t="s">
        <v>41</v>
      </c>
      <c r="S14" s="156" t="s">
        <v>4</v>
      </c>
      <c r="T14" s="148" t="s">
        <v>55</v>
      </c>
      <c r="U14" s="92" t="s">
        <v>41</v>
      </c>
      <c r="V14" s="157" t="s">
        <v>41</v>
      </c>
      <c r="W14" s="156"/>
      <c r="X14" s="92"/>
      <c r="Y14" s="92"/>
      <c r="Z14" s="92"/>
      <c r="AA14" s="92"/>
      <c r="AB14" s="92"/>
      <c r="AC14" s="288"/>
    </row>
    <row r="15" spans="1:29" s="39" customFormat="1" ht="101.25" hidden="1" customHeight="1" thickBot="1" x14ac:dyDescent="0.3">
      <c r="A15" s="68" t="s">
        <v>49</v>
      </c>
      <c r="B15" s="48" t="str">
        <f>VLOOKUP(A15,'Listas deplegables'!$A$2:$B$19,2,0)</f>
        <v xml:space="preserve"> FP</v>
      </c>
      <c r="C15" s="49"/>
      <c r="D15" s="49"/>
      <c r="E15" s="50"/>
      <c r="F15" s="50"/>
      <c r="G15" s="50"/>
      <c r="H15" s="50"/>
      <c r="I15" s="18"/>
      <c r="J15" s="110" t="s">
        <v>4</v>
      </c>
      <c r="K15" s="27" t="s">
        <v>56</v>
      </c>
      <c r="L15" s="50" t="s">
        <v>44</v>
      </c>
      <c r="M15" s="97" t="s">
        <v>4</v>
      </c>
      <c r="N15" s="97" t="s">
        <v>4</v>
      </c>
      <c r="O15" s="97" t="s">
        <v>4</v>
      </c>
      <c r="P15" s="13" t="s">
        <v>45</v>
      </c>
      <c r="Q15" s="13" t="s">
        <v>51</v>
      </c>
      <c r="R15" s="98" t="s">
        <v>41</v>
      </c>
      <c r="S15" s="99" t="s">
        <v>4</v>
      </c>
      <c r="T15" s="49" t="s">
        <v>57</v>
      </c>
      <c r="U15" s="97" t="s">
        <v>41</v>
      </c>
      <c r="V15" s="100" t="s">
        <v>41</v>
      </c>
      <c r="W15" s="99"/>
      <c r="X15" s="97"/>
      <c r="Y15" s="97"/>
      <c r="Z15" s="97"/>
      <c r="AA15" s="97"/>
      <c r="AB15" s="97"/>
      <c r="AC15" s="294"/>
    </row>
    <row r="16" spans="1:29" s="39" customFormat="1" ht="239.25" hidden="1" customHeight="1" thickBot="1" x14ac:dyDescent="0.3">
      <c r="A16" s="28" t="s">
        <v>58</v>
      </c>
      <c r="B16" s="29" t="str">
        <f>VLOOKUP(A16,'Listas deplegables'!$A$2:$B$19,2,0)</f>
        <v xml:space="preserve"> AL</v>
      </c>
      <c r="C16" s="30" t="s">
        <v>240</v>
      </c>
      <c r="D16" s="117" t="s">
        <v>41</v>
      </c>
      <c r="E16" s="128">
        <v>45877</v>
      </c>
      <c r="F16" s="128">
        <v>46014</v>
      </c>
      <c r="G16" s="128">
        <v>46022</v>
      </c>
      <c r="H16" s="31" t="s">
        <v>50</v>
      </c>
      <c r="I16" s="66" t="s">
        <v>59</v>
      </c>
      <c r="J16" s="108" t="s">
        <v>4</v>
      </c>
      <c r="K16" s="54" t="s">
        <v>241</v>
      </c>
      <c r="L16" s="31" t="s">
        <v>44</v>
      </c>
      <c r="M16" s="85" t="s">
        <v>4</v>
      </c>
      <c r="N16" s="85" t="s">
        <v>4</v>
      </c>
      <c r="O16" s="85" t="s">
        <v>4</v>
      </c>
      <c r="P16" s="11" t="s">
        <v>45</v>
      </c>
      <c r="Q16" s="11" t="s">
        <v>59</v>
      </c>
      <c r="R16" s="86" t="s">
        <v>4</v>
      </c>
      <c r="S16" s="101" t="s">
        <v>4</v>
      </c>
      <c r="T16" s="30" t="s">
        <v>244</v>
      </c>
      <c r="U16" s="85" t="s">
        <v>41</v>
      </c>
      <c r="V16" s="91" t="s">
        <v>41</v>
      </c>
      <c r="W16" s="101" t="s">
        <v>41</v>
      </c>
      <c r="X16" s="85" t="s">
        <v>47</v>
      </c>
      <c r="Y16" s="85" t="s">
        <v>47</v>
      </c>
      <c r="Z16" s="85" t="s">
        <v>47</v>
      </c>
      <c r="AA16" s="85" t="s">
        <v>4</v>
      </c>
      <c r="AB16" s="85">
        <v>0</v>
      </c>
      <c r="AC16" s="287" t="s">
        <v>295</v>
      </c>
    </row>
    <row r="17" spans="1:29" s="39" customFormat="1" ht="179.25" hidden="1" customHeight="1" x14ac:dyDescent="0.25">
      <c r="A17" s="40" t="s">
        <v>58</v>
      </c>
      <c r="B17" s="41" t="str">
        <f>VLOOKUP(A17,'Listas deplegables'!$A$2:$B$19,2,0)</f>
        <v xml:space="preserve"> AL</v>
      </c>
      <c r="C17" s="42"/>
      <c r="D17" s="42"/>
      <c r="E17" s="43"/>
      <c r="F17" s="43"/>
      <c r="G17" s="43"/>
      <c r="H17" s="43"/>
      <c r="I17" s="17"/>
      <c r="J17" s="109" t="s">
        <v>4</v>
      </c>
      <c r="K17" s="26" t="s">
        <v>242</v>
      </c>
      <c r="L17" s="43" t="s">
        <v>44</v>
      </c>
      <c r="M17" s="95" t="s">
        <v>4</v>
      </c>
      <c r="N17" s="95" t="s">
        <v>4</v>
      </c>
      <c r="O17" s="95" t="s">
        <v>4</v>
      </c>
      <c r="P17" s="12" t="s">
        <v>45</v>
      </c>
      <c r="Q17" s="12" t="s">
        <v>59</v>
      </c>
      <c r="R17" s="102" t="s">
        <v>4</v>
      </c>
      <c r="S17" s="94"/>
      <c r="T17" s="169"/>
      <c r="U17" s="95"/>
      <c r="V17" s="96"/>
      <c r="W17" s="158"/>
      <c r="X17" s="159"/>
      <c r="Y17" s="159"/>
      <c r="Z17" s="159"/>
      <c r="AA17" s="159"/>
      <c r="AB17" s="159"/>
      <c r="AC17" s="288"/>
    </row>
    <row r="18" spans="1:29" s="39" customFormat="1" ht="201.75" hidden="1" customHeight="1" x14ac:dyDescent="0.25">
      <c r="A18" s="40" t="s">
        <v>58</v>
      </c>
      <c r="B18" s="41" t="str">
        <f>VLOOKUP(A18,'Listas deplegables'!$A$2:$B$19,2,0)</f>
        <v xml:space="preserve"> AL</v>
      </c>
      <c r="C18" s="42"/>
      <c r="D18" s="42"/>
      <c r="E18" s="43"/>
      <c r="F18" s="43"/>
      <c r="G18" s="43"/>
      <c r="H18" s="43"/>
      <c r="I18" s="17"/>
      <c r="J18" s="109" t="s">
        <v>4</v>
      </c>
      <c r="K18" s="26" t="s">
        <v>294</v>
      </c>
      <c r="L18" s="43" t="s">
        <v>44</v>
      </c>
      <c r="M18" s="95" t="s">
        <v>41</v>
      </c>
      <c r="N18" s="95" t="s">
        <v>4</v>
      </c>
      <c r="O18" s="95" t="s">
        <v>41</v>
      </c>
      <c r="P18" s="12" t="s">
        <v>45</v>
      </c>
      <c r="Q18" s="12" t="s">
        <v>59</v>
      </c>
      <c r="R18" s="102" t="s">
        <v>4</v>
      </c>
      <c r="S18" s="94"/>
      <c r="T18" s="169"/>
      <c r="U18" s="95"/>
      <c r="V18" s="96"/>
      <c r="W18" s="158"/>
      <c r="X18" s="159"/>
      <c r="Y18" s="159"/>
      <c r="Z18" s="159"/>
      <c r="AA18" s="159"/>
      <c r="AB18" s="159"/>
      <c r="AC18" s="288"/>
    </row>
    <row r="19" spans="1:29" s="39" customFormat="1" ht="115.5" hidden="1" customHeight="1" thickBot="1" x14ac:dyDescent="0.3">
      <c r="A19" s="28" t="s">
        <v>60</v>
      </c>
      <c r="B19" s="29" t="str">
        <f>VLOOKUP(A19,'Listas deplegables'!$A$2:$B$19,2,0)</f>
        <v xml:space="preserve"> IVC</v>
      </c>
      <c r="C19" s="30" t="s">
        <v>61</v>
      </c>
      <c r="D19" s="117" t="s">
        <v>41</v>
      </c>
      <c r="E19" s="128">
        <v>45616</v>
      </c>
      <c r="F19" s="128" t="s">
        <v>62</v>
      </c>
      <c r="G19" s="128">
        <v>45902</v>
      </c>
      <c r="H19" s="31" t="s">
        <v>50</v>
      </c>
      <c r="I19" s="66" t="s">
        <v>59</v>
      </c>
      <c r="J19" s="108" t="s">
        <v>4</v>
      </c>
      <c r="K19" s="278" t="s">
        <v>63</v>
      </c>
      <c r="L19" s="31" t="s">
        <v>44</v>
      </c>
      <c r="M19" s="85" t="s">
        <v>4</v>
      </c>
      <c r="N19" s="85" t="s">
        <v>4</v>
      </c>
      <c r="O19" s="85" t="s">
        <v>4</v>
      </c>
      <c r="P19" s="11" t="s">
        <v>45</v>
      </c>
      <c r="Q19" s="11" t="s">
        <v>59</v>
      </c>
      <c r="R19" s="86" t="s">
        <v>4</v>
      </c>
      <c r="S19" s="101" t="s">
        <v>4</v>
      </c>
      <c r="T19" s="30" t="s">
        <v>64</v>
      </c>
      <c r="U19" s="85" t="s">
        <v>4</v>
      </c>
      <c r="V19" s="91" t="s">
        <v>4</v>
      </c>
      <c r="W19" s="101" t="s">
        <v>41</v>
      </c>
      <c r="X19" s="85" t="s">
        <v>47</v>
      </c>
      <c r="Y19" s="85" t="s">
        <v>47</v>
      </c>
      <c r="Z19" s="85" t="s">
        <v>47</v>
      </c>
      <c r="AA19" s="85" t="s">
        <v>4</v>
      </c>
      <c r="AB19" s="85">
        <v>0</v>
      </c>
      <c r="AC19" s="320" t="s">
        <v>297</v>
      </c>
    </row>
    <row r="20" spans="1:29" s="39" customFormat="1" ht="167.25" hidden="1" customHeight="1" x14ac:dyDescent="0.25">
      <c r="A20" s="40" t="s">
        <v>60</v>
      </c>
      <c r="B20" s="41" t="str">
        <f>VLOOKUP(A20,'Listas deplegables'!$A$2:$B$19,2,0)</f>
        <v xml:space="preserve"> IVC</v>
      </c>
      <c r="C20" s="42"/>
      <c r="D20" s="42"/>
      <c r="E20" s="43"/>
      <c r="F20" s="43"/>
      <c r="G20" s="43"/>
      <c r="H20" s="43"/>
      <c r="I20" s="17"/>
      <c r="J20" s="109" t="s">
        <v>4</v>
      </c>
      <c r="K20" s="279" t="s">
        <v>65</v>
      </c>
      <c r="L20" s="43" t="s">
        <v>44</v>
      </c>
      <c r="M20" s="95" t="s">
        <v>4</v>
      </c>
      <c r="N20" s="95" t="s">
        <v>4</v>
      </c>
      <c r="O20" s="95" t="s">
        <v>4</v>
      </c>
      <c r="P20" s="12" t="s">
        <v>45</v>
      </c>
      <c r="Q20" s="12" t="s">
        <v>59</v>
      </c>
      <c r="R20" s="102" t="s">
        <v>4</v>
      </c>
      <c r="S20" s="94" t="s">
        <v>4</v>
      </c>
      <c r="T20" s="42" t="s">
        <v>66</v>
      </c>
      <c r="U20" s="95" t="s">
        <v>4</v>
      </c>
      <c r="V20" s="96" t="s">
        <v>4</v>
      </c>
      <c r="W20" s="94"/>
      <c r="X20" s="95"/>
      <c r="Y20" s="95"/>
      <c r="Z20" s="95"/>
      <c r="AA20" s="95"/>
      <c r="AB20" s="95"/>
      <c r="AC20" s="321"/>
    </row>
    <row r="21" spans="1:29" s="39" customFormat="1" ht="113.25" hidden="1" customHeight="1" thickBot="1" x14ac:dyDescent="0.3">
      <c r="A21" s="47" t="s">
        <v>60</v>
      </c>
      <c r="B21" s="48" t="str">
        <f>VLOOKUP(A21,'Listas deplegables'!$A$2:$B$19,2,0)</f>
        <v xml:space="preserve"> IVC</v>
      </c>
      <c r="C21" s="49"/>
      <c r="D21" s="49"/>
      <c r="E21" s="50"/>
      <c r="F21" s="50"/>
      <c r="G21" s="50"/>
      <c r="H21" s="50"/>
      <c r="I21" s="18"/>
      <c r="J21" s="110" t="s">
        <v>4</v>
      </c>
      <c r="K21" s="280" t="s">
        <v>67</v>
      </c>
      <c r="L21" s="50" t="s">
        <v>44</v>
      </c>
      <c r="M21" s="97" t="s">
        <v>4</v>
      </c>
      <c r="N21" s="97" t="s">
        <v>4</v>
      </c>
      <c r="O21" s="97" t="s">
        <v>4</v>
      </c>
      <c r="P21" s="13" t="s">
        <v>45</v>
      </c>
      <c r="Q21" s="13" t="s">
        <v>59</v>
      </c>
      <c r="R21" s="98" t="s">
        <v>4</v>
      </c>
      <c r="S21" s="99" t="s">
        <v>4</v>
      </c>
      <c r="T21" s="49" t="s">
        <v>68</v>
      </c>
      <c r="U21" s="97" t="s">
        <v>4</v>
      </c>
      <c r="V21" s="100" t="s">
        <v>4</v>
      </c>
      <c r="W21" s="99"/>
      <c r="X21" s="97"/>
      <c r="Y21" s="97"/>
      <c r="Z21" s="97"/>
      <c r="AA21" s="97"/>
      <c r="AB21" s="97"/>
      <c r="AC21" s="322"/>
    </row>
    <row r="22" spans="1:29" s="39" customFormat="1" ht="180.75" customHeight="1" thickBot="1" x14ac:dyDescent="0.3">
      <c r="A22" s="28" t="s">
        <v>69</v>
      </c>
      <c r="B22" s="29" t="str">
        <f>VLOOKUP(A22,'Listas deplegables'!$A$2:$B$19,2,0)</f>
        <v xml:space="preserve"> FD</v>
      </c>
      <c r="C22" s="30" t="s">
        <v>70</v>
      </c>
      <c r="D22" s="30" t="s">
        <v>41</v>
      </c>
      <c r="E22" s="115">
        <v>45769</v>
      </c>
      <c r="F22" s="115">
        <v>46022</v>
      </c>
      <c r="G22" s="115">
        <v>46022</v>
      </c>
      <c r="H22" s="31" t="s">
        <v>50</v>
      </c>
      <c r="I22" s="66" t="s">
        <v>43</v>
      </c>
      <c r="J22" s="108" t="s">
        <v>4</v>
      </c>
      <c r="K22" s="22" t="s">
        <v>71</v>
      </c>
      <c r="L22" s="31" t="s">
        <v>48</v>
      </c>
      <c r="M22" s="85" t="s">
        <v>4</v>
      </c>
      <c r="N22" s="85" t="s">
        <v>4</v>
      </c>
      <c r="O22" s="85" t="s">
        <v>4</v>
      </c>
      <c r="P22" s="11" t="s">
        <v>45</v>
      </c>
      <c r="Q22" s="11" t="s">
        <v>43</v>
      </c>
      <c r="R22" s="86" t="s">
        <v>41</v>
      </c>
      <c r="S22" s="101" t="s">
        <v>4</v>
      </c>
      <c r="T22" s="30" t="s">
        <v>245</v>
      </c>
      <c r="U22" s="85" t="s">
        <v>41</v>
      </c>
      <c r="V22" s="91" t="s">
        <v>41</v>
      </c>
      <c r="W22" s="101" t="s">
        <v>41</v>
      </c>
      <c r="X22" s="85" t="s">
        <v>47</v>
      </c>
      <c r="Y22" s="85" t="s">
        <v>47</v>
      </c>
      <c r="Z22" s="85" t="s">
        <v>47</v>
      </c>
      <c r="AA22" s="85" t="s">
        <v>41</v>
      </c>
      <c r="AB22" s="85">
        <v>0</v>
      </c>
      <c r="AC22" s="287" t="s">
        <v>298</v>
      </c>
    </row>
    <row r="23" spans="1:29" s="39" customFormat="1" ht="160.5" hidden="1" customHeight="1" thickBot="1" x14ac:dyDescent="0.3">
      <c r="A23" s="47" t="s">
        <v>69</v>
      </c>
      <c r="B23" s="48" t="str">
        <f>VLOOKUP(A23,'Listas deplegables'!$A$2:$B$19,2,0)</f>
        <v xml:space="preserve"> FD</v>
      </c>
      <c r="C23" s="49"/>
      <c r="D23" s="49"/>
      <c r="E23" s="116"/>
      <c r="F23" s="116"/>
      <c r="G23" s="116"/>
      <c r="H23" s="50"/>
      <c r="I23" s="18"/>
      <c r="J23" s="110" t="s">
        <v>4</v>
      </c>
      <c r="K23" s="24" t="s">
        <v>72</v>
      </c>
      <c r="L23" s="50" t="s">
        <v>44</v>
      </c>
      <c r="M23" s="97" t="s">
        <v>4</v>
      </c>
      <c r="N23" s="97" t="s">
        <v>4</v>
      </c>
      <c r="O23" s="97" t="s">
        <v>4</v>
      </c>
      <c r="P23" s="13" t="s">
        <v>45</v>
      </c>
      <c r="Q23" s="13" t="s">
        <v>43</v>
      </c>
      <c r="R23" s="98" t="s">
        <v>41</v>
      </c>
      <c r="S23" s="99" t="s">
        <v>4</v>
      </c>
      <c r="T23" s="49" t="s">
        <v>73</v>
      </c>
      <c r="U23" s="97" t="s">
        <v>41</v>
      </c>
      <c r="V23" s="100" t="s">
        <v>41</v>
      </c>
      <c r="W23" s="99"/>
      <c r="X23" s="97"/>
      <c r="Y23" s="97"/>
      <c r="Z23" s="97"/>
      <c r="AA23" s="97"/>
      <c r="AB23" s="97"/>
      <c r="AC23" s="323"/>
    </row>
    <row r="24" spans="1:29" s="39" customFormat="1" ht="230.25" hidden="1" customHeight="1" thickBot="1" x14ac:dyDescent="0.3">
      <c r="A24" s="65" t="s">
        <v>74</v>
      </c>
      <c r="B24" s="29" t="str">
        <f>VLOOKUP(A24,'Listas deplegables'!$A$2:$B$19,2,0)</f>
        <v xml:space="preserve"> ATC</v>
      </c>
      <c r="C24" s="30" t="s">
        <v>75</v>
      </c>
      <c r="D24" s="30" t="s">
        <v>41</v>
      </c>
      <c r="E24" s="128" t="s">
        <v>62</v>
      </c>
      <c r="F24" s="128">
        <v>46009</v>
      </c>
      <c r="G24" s="128">
        <v>46022</v>
      </c>
      <c r="H24" s="31" t="s">
        <v>50</v>
      </c>
      <c r="I24" s="66" t="s">
        <v>43</v>
      </c>
      <c r="J24" s="108" t="s">
        <v>4</v>
      </c>
      <c r="K24" s="25" t="s">
        <v>249</v>
      </c>
      <c r="L24" s="31" t="s">
        <v>44</v>
      </c>
      <c r="M24" s="85" t="s">
        <v>4</v>
      </c>
      <c r="N24" s="85" t="s">
        <v>4</v>
      </c>
      <c r="O24" s="85" t="s">
        <v>4</v>
      </c>
      <c r="P24" s="11" t="s">
        <v>45</v>
      </c>
      <c r="Q24" s="11" t="s">
        <v>43</v>
      </c>
      <c r="R24" s="86" t="s">
        <v>142</v>
      </c>
      <c r="S24" s="101" t="s">
        <v>4</v>
      </c>
      <c r="T24" s="117" t="s">
        <v>251</v>
      </c>
      <c r="U24" s="85" t="s">
        <v>47</v>
      </c>
      <c r="V24" s="91" t="s">
        <v>47</v>
      </c>
      <c r="W24" s="101" t="s">
        <v>41</v>
      </c>
      <c r="X24" s="85" t="s">
        <v>47</v>
      </c>
      <c r="Y24" s="85" t="s">
        <v>47</v>
      </c>
      <c r="Z24" s="85" t="s">
        <v>47</v>
      </c>
      <c r="AA24" s="85" t="s">
        <v>4</v>
      </c>
      <c r="AB24" s="85">
        <v>0</v>
      </c>
      <c r="AC24" s="287" t="s">
        <v>299</v>
      </c>
    </row>
    <row r="25" spans="1:29" s="39" customFormat="1" ht="283.5" hidden="1" customHeight="1" x14ac:dyDescent="0.25">
      <c r="A25" s="55" t="s">
        <v>74</v>
      </c>
      <c r="B25" s="41" t="str">
        <f>VLOOKUP(A25,'Listas deplegables'!$A$2:$B$19,2,0)</f>
        <v xml:space="preserve"> ATC</v>
      </c>
      <c r="C25" s="42"/>
      <c r="D25" s="42"/>
      <c r="E25" s="138"/>
      <c r="F25" s="138"/>
      <c r="G25" s="138"/>
      <c r="H25" s="43"/>
      <c r="I25" s="17"/>
      <c r="J25" s="109" t="s">
        <v>4</v>
      </c>
      <c r="K25" s="26" t="s">
        <v>250</v>
      </c>
      <c r="L25" s="43" t="s">
        <v>44</v>
      </c>
      <c r="M25" s="95" t="s">
        <v>4</v>
      </c>
      <c r="N25" s="95" t="s">
        <v>4</v>
      </c>
      <c r="O25" s="95" t="s">
        <v>4</v>
      </c>
      <c r="P25" s="12" t="s">
        <v>45</v>
      </c>
      <c r="Q25" s="12" t="s">
        <v>43</v>
      </c>
      <c r="R25" s="86" t="s">
        <v>142</v>
      </c>
      <c r="S25" s="94" t="s">
        <v>4</v>
      </c>
      <c r="T25" s="139" t="s">
        <v>76</v>
      </c>
      <c r="U25" s="95" t="s">
        <v>41</v>
      </c>
      <c r="V25" s="86" t="s">
        <v>142</v>
      </c>
      <c r="W25" s="94"/>
      <c r="X25" s="95"/>
      <c r="Y25" s="95"/>
      <c r="Z25" s="95"/>
      <c r="AA25" s="95"/>
      <c r="AB25" s="95"/>
      <c r="AC25" s="324"/>
    </row>
    <row r="26" spans="1:29" s="39" customFormat="1" ht="213" customHeight="1" thickBot="1" x14ac:dyDescent="0.3">
      <c r="A26" s="68" t="s">
        <v>74</v>
      </c>
      <c r="B26" s="48" t="str">
        <f>VLOOKUP(A26,'Listas deplegables'!$A$2:$B$19,2,0)</f>
        <v xml:space="preserve"> ATC</v>
      </c>
      <c r="C26" s="49" t="s">
        <v>77</v>
      </c>
      <c r="D26" s="49" t="s">
        <v>41</v>
      </c>
      <c r="E26" s="130" t="s">
        <v>62</v>
      </c>
      <c r="F26" s="130">
        <v>46009</v>
      </c>
      <c r="G26" s="130">
        <v>46022</v>
      </c>
      <c r="H26" s="50" t="s">
        <v>50</v>
      </c>
      <c r="I26" s="18" t="s">
        <v>51</v>
      </c>
      <c r="J26" s="110" t="s">
        <v>4</v>
      </c>
      <c r="K26" s="27" t="s">
        <v>78</v>
      </c>
      <c r="L26" s="50" t="s">
        <v>48</v>
      </c>
      <c r="M26" s="97" t="s">
        <v>4</v>
      </c>
      <c r="N26" s="97" t="s">
        <v>4</v>
      </c>
      <c r="O26" s="97" t="s">
        <v>4</v>
      </c>
      <c r="P26" s="13" t="s">
        <v>45</v>
      </c>
      <c r="Q26" s="13" t="s">
        <v>51</v>
      </c>
      <c r="R26" s="86" t="s">
        <v>142</v>
      </c>
      <c r="S26" s="143" t="s">
        <v>4</v>
      </c>
      <c r="T26" s="118" t="s">
        <v>79</v>
      </c>
      <c r="U26" s="118" t="s">
        <v>41</v>
      </c>
      <c r="V26" s="86" t="s">
        <v>142</v>
      </c>
      <c r="W26" s="99" t="s">
        <v>41</v>
      </c>
      <c r="X26" s="97" t="s">
        <v>47</v>
      </c>
      <c r="Y26" s="97" t="s">
        <v>47</v>
      </c>
      <c r="Z26" s="97" t="s">
        <v>47</v>
      </c>
      <c r="AA26" s="97" t="s">
        <v>41</v>
      </c>
      <c r="AB26" s="97">
        <v>0</v>
      </c>
      <c r="AC26" s="281" t="s">
        <v>300</v>
      </c>
    </row>
    <row r="27" spans="1:29" s="39" customFormat="1" ht="213" customHeight="1" thickBot="1" x14ac:dyDescent="0.3">
      <c r="A27" s="253" t="s">
        <v>74</v>
      </c>
      <c r="B27" s="48" t="str">
        <f>VLOOKUP(A27,'Listas deplegables'!$A$2:$B$19,2,0)</f>
        <v xml:space="preserve"> ATC</v>
      </c>
      <c r="C27" s="247" t="s">
        <v>247</v>
      </c>
      <c r="D27" s="49" t="s">
        <v>41</v>
      </c>
      <c r="E27" s="130" t="s">
        <v>62</v>
      </c>
      <c r="F27" s="130">
        <v>46009</v>
      </c>
      <c r="G27" s="130">
        <v>46022</v>
      </c>
      <c r="H27" s="50" t="s">
        <v>50</v>
      </c>
      <c r="I27" s="18" t="s">
        <v>59</v>
      </c>
      <c r="J27" s="266" t="s">
        <v>4</v>
      </c>
      <c r="K27" s="255" t="s">
        <v>248</v>
      </c>
      <c r="L27" s="50" t="s">
        <v>44</v>
      </c>
      <c r="M27" s="97" t="s">
        <v>4</v>
      </c>
      <c r="N27" s="97" t="s">
        <v>4</v>
      </c>
      <c r="O27" s="97" t="s">
        <v>4</v>
      </c>
      <c r="P27" s="13" t="s">
        <v>127</v>
      </c>
      <c r="Q27" s="13" t="s">
        <v>128</v>
      </c>
      <c r="R27" s="86" t="s">
        <v>142</v>
      </c>
      <c r="S27" s="246" t="s">
        <v>4</v>
      </c>
      <c r="T27" s="244" t="s">
        <v>252</v>
      </c>
      <c r="U27" s="244" t="s">
        <v>41</v>
      </c>
      <c r="V27" s="86" t="s">
        <v>142</v>
      </c>
      <c r="W27" s="257" t="s">
        <v>41</v>
      </c>
      <c r="X27" s="129" t="s">
        <v>47</v>
      </c>
      <c r="Y27" s="129" t="s">
        <v>47</v>
      </c>
      <c r="Z27" s="129" t="s">
        <v>47</v>
      </c>
      <c r="AA27" s="129" t="s">
        <v>41</v>
      </c>
      <c r="AB27" s="129">
        <v>0</v>
      </c>
      <c r="AC27" s="282" t="s">
        <v>301</v>
      </c>
    </row>
    <row r="28" spans="1:29" s="39" customFormat="1" ht="409.6" hidden="1" thickBot="1" x14ac:dyDescent="0.3">
      <c r="A28" s="71" t="s">
        <v>80</v>
      </c>
      <c r="B28" s="79" t="str">
        <f>VLOOKUP(A28,'Listas deplegables'!$A$2:$B$19,2,0)</f>
        <v xml:space="preserve"> SI</v>
      </c>
      <c r="C28" s="80" t="s">
        <v>305</v>
      </c>
      <c r="D28" s="80" t="s">
        <v>41</v>
      </c>
      <c r="E28" s="135">
        <v>46009</v>
      </c>
      <c r="F28" s="135">
        <v>46013</v>
      </c>
      <c r="G28" s="135">
        <v>46387</v>
      </c>
      <c r="H28" s="73" t="s">
        <v>81</v>
      </c>
      <c r="I28" s="74" t="s">
        <v>51</v>
      </c>
      <c r="J28" s="275" t="s">
        <v>4</v>
      </c>
      <c r="K28" s="81" t="s">
        <v>82</v>
      </c>
      <c r="L28" s="73" t="s">
        <v>44</v>
      </c>
      <c r="M28" s="103" t="s">
        <v>4</v>
      </c>
      <c r="N28" s="103" t="s">
        <v>4</v>
      </c>
      <c r="O28" s="103" t="s">
        <v>4</v>
      </c>
      <c r="P28" s="76" t="s">
        <v>45</v>
      </c>
      <c r="Q28" s="76" t="s">
        <v>59</v>
      </c>
      <c r="R28" s="104" t="s">
        <v>4</v>
      </c>
      <c r="S28" s="105" t="s">
        <v>4</v>
      </c>
      <c r="T28" s="136" t="s">
        <v>83</v>
      </c>
      <c r="U28" s="103" t="s">
        <v>4</v>
      </c>
      <c r="V28" s="106" t="s">
        <v>4</v>
      </c>
      <c r="W28" s="105" t="s">
        <v>41</v>
      </c>
      <c r="X28" s="103" t="s">
        <v>47</v>
      </c>
      <c r="Y28" s="103" t="s">
        <v>47</v>
      </c>
      <c r="Z28" s="103" t="s">
        <v>47</v>
      </c>
      <c r="AA28" s="103" t="s">
        <v>4</v>
      </c>
      <c r="AB28" s="103">
        <v>0</v>
      </c>
      <c r="AC28" s="146" t="s">
        <v>306</v>
      </c>
    </row>
    <row r="29" spans="1:29" s="39" customFormat="1" ht="140.25" hidden="1" customHeight="1" thickBot="1" x14ac:dyDescent="0.3">
      <c r="A29" s="28" t="s">
        <v>84</v>
      </c>
      <c r="B29" s="29" t="str">
        <f>VLOOKUP(A29,'Listas deplegables'!$A$2:$B$19,2,0)</f>
        <v xml:space="preserve"> GT</v>
      </c>
      <c r="C29" s="30" t="s">
        <v>85</v>
      </c>
      <c r="D29" s="30" t="s">
        <v>4</v>
      </c>
      <c r="E29" s="128">
        <v>45845</v>
      </c>
      <c r="F29" s="128">
        <v>46013</v>
      </c>
      <c r="G29" s="128">
        <v>46022</v>
      </c>
      <c r="H29" s="31" t="s">
        <v>81</v>
      </c>
      <c r="I29" s="66" t="s">
        <v>51</v>
      </c>
      <c r="J29" s="108" t="s">
        <v>4</v>
      </c>
      <c r="K29" s="30" t="s">
        <v>257</v>
      </c>
      <c r="L29" s="31" t="s">
        <v>44</v>
      </c>
      <c r="M29" s="85" t="s">
        <v>4</v>
      </c>
      <c r="N29" s="85" t="s">
        <v>4</v>
      </c>
      <c r="O29" s="85" t="s">
        <v>4</v>
      </c>
      <c r="P29" s="11" t="s">
        <v>45</v>
      </c>
      <c r="Q29" s="11" t="s">
        <v>51</v>
      </c>
      <c r="R29" s="86" t="s">
        <v>4</v>
      </c>
      <c r="S29" s="101" t="s">
        <v>4</v>
      </c>
      <c r="T29" s="117" t="s">
        <v>259</v>
      </c>
      <c r="U29" s="85" t="s">
        <v>41</v>
      </c>
      <c r="V29" s="86" t="s">
        <v>142</v>
      </c>
      <c r="W29" s="101" t="s">
        <v>41</v>
      </c>
      <c r="X29" s="85" t="s">
        <v>47</v>
      </c>
      <c r="Y29" s="85" t="s">
        <v>47</v>
      </c>
      <c r="Z29" s="85" t="s">
        <v>47</v>
      </c>
      <c r="AA29" s="85" t="s">
        <v>4</v>
      </c>
      <c r="AB29" s="85">
        <v>0</v>
      </c>
      <c r="AC29" s="327" t="s">
        <v>307</v>
      </c>
    </row>
    <row r="30" spans="1:29" s="39" customFormat="1" ht="126" hidden="1" customHeight="1" x14ac:dyDescent="0.25">
      <c r="A30" s="40" t="s">
        <v>84</v>
      </c>
      <c r="B30" s="41" t="str">
        <f>VLOOKUP(A30,'Listas deplegables'!$A$2:$B$19,2,0)</f>
        <v xml:space="preserve"> GT</v>
      </c>
      <c r="C30" s="42"/>
      <c r="D30" s="42"/>
      <c r="E30" s="138"/>
      <c r="F30" s="138"/>
      <c r="G30" s="138"/>
      <c r="H30" s="43"/>
      <c r="I30" s="17"/>
      <c r="J30" s="109" t="s">
        <v>4</v>
      </c>
      <c r="K30" s="42" t="s">
        <v>258</v>
      </c>
      <c r="L30" s="43" t="s">
        <v>44</v>
      </c>
      <c r="M30" s="95" t="s">
        <v>4</v>
      </c>
      <c r="N30" s="95" t="s">
        <v>4</v>
      </c>
      <c r="O30" s="95" t="s">
        <v>4</v>
      </c>
      <c r="P30" s="12" t="s">
        <v>45</v>
      </c>
      <c r="Q30" s="12" t="s">
        <v>51</v>
      </c>
      <c r="R30" s="102" t="s">
        <v>4</v>
      </c>
      <c r="S30" s="94" t="s">
        <v>4</v>
      </c>
      <c r="T30" s="139" t="s">
        <v>260</v>
      </c>
      <c r="U30" s="95" t="s">
        <v>41</v>
      </c>
      <c r="V30" s="96" t="s">
        <v>4</v>
      </c>
      <c r="W30" s="94"/>
      <c r="X30" s="95"/>
      <c r="Y30" s="95"/>
      <c r="Z30" s="95"/>
      <c r="AA30" s="95"/>
      <c r="AB30" s="95"/>
      <c r="AC30" s="328"/>
    </row>
    <row r="31" spans="1:29" s="39" customFormat="1" ht="126" hidden="1" customHeight="1" thickBot="1" x14ac:dyDescent="0.3">
      <c r="A31" s="211" t="s">
        <v>84</v>
      </c>
      <c r="B31" s="150" t="s">
        <v>166</v>
      </c>
      <c r="C31" s="148"/>
      <c r="D31" s="148"/>
      <c r="E31" s="151"/>
      <c r="F31" s="151"/>
      <c r="G31" s="151"/>
      <c r="H31" s="152"/>
      <c r="I31" s="153"/>
      <c r="J31" s="274"/>
      <c r="K31" s="148"/>
      <c r="L31" s="152"/>
      <c r="M31" s="92"/>
      <c r="N31" s="92"/>
      <c r="O31" s="92"/>
      <c r="P31" s="155"/>
      <c r="Q31" s="155"/>
      <c r="R31" s="93"/>
      <c r="S31" s="156" t="s">
        <v>4</v>
      </c>
      <c r="T31" s="212" t="s">
        <v>261</v>
      </c>
      <c r="U31" s="129" t="s">
        <v>41</v>
      </c>
      <c r="V31" s="258" t="s">
        <v>4</v>
      </c>
      <c r="W31" s="156"/>
      <c r="X31" s="92"/>
      <c r="Y31" s="92"/>
      <c r="Z31" s="92"/>
      <c r="AA31" s="92"/>
      <c r="AB31" s="92"/>
      <c r="AC31" s="329"/>
    </row>
    <row r="32" spans="1:29" s="39" customFormat="1" ht="237" hidden="1" customHeight="1" thickBot="1" x14ac:dyDescent="0.3">
      <c r="A32" s="35" t="s">
        <v>86</v>
      </c>
      <c r="B32" s="82" t="str">
        <f>VLOOKUP(A32,'Listas deplegables'!$A$2:$B$19,2,0)</f>
        <v xml:space="preserve"> GH</v>
      </c>
      <c r="C32" s="83" t="s">
        <v>87</v>
      </c>
      <c r="D32" s="83" t="s">
        <v>4</v>
      </c>
      <c r="E32" s="140">
        <v>45897</v>
      </c>
      <c r="F32" s="140">
        <v>46009</v>
      </c>
      <c r="G32" s="140">
        <v>46022</v>
      </c>
      <c r="H32" s="32" t="s">
        <v>81</v>
      </c>
      <c r="I32" s="16" t="s">
        <v>51</v>
      </c>
      <c r="J32" s="90" t="s">
        <v>4</v>
      </c>
      <c r="K32" s="83" t="s">
        <v>262</v>
      </c>
      <c r="L32" s="32" t="s">
        <v>44</v>
      </c>
      <c r="M32" s="88" t="s">
        <v>4</v>
      </c>
      <c r="N32" s="88" t="s">
        <v>4</v>
      </c>
      <c r="O32" s="88" t="s">
        <v>41</v>
      </c>
      <c r="P32" s="15" t="s">
        <v>45</v>
      </c>
      <c r="Q32" s="15" t="s">
        <v>51</v>
      </c>
      <c r="R32" s="107" t="s">
        <v>41</v>
      </c>
      <c r="S32" s="141" t="s">
        <v>4</v>
      </c>
      <c r="T32" s="83" t="s">
        <v>263</v>
      </c>
      <c r="U32" s="88" t="s">
        <v>41</v>
      </c>
      <c r="V32" s="86" t="s">
        <v>142</v>
      </c>
      <c r="W32" s="87" t="s">
        <v>41</v>
      </c>
      <c r="X32" s="88" t="s">
        <v>47</v>
      </c>
      <c r="Y32" s="88" t="s">
        <v>47</v>
      </c>
      <c r="Z32" s="88" t="s">
        <v>47</v>
      </c>
      <c r="AA32" s="142" t="s">
        <v>4</v>
      </c>
      <c r="AB32" s="88">
        <v>0</v>
      </c>
      <c r="AC32" s="147" t="s">
        <v>308</v>
      </c>
    </row>
    <row r="33" spans="1:29" s="39" customFormat="1" ht="163.5" hidden="1" customHeight="1" thickBot="1" x14ac:dyDescent="0.3">
      <c r="A33" s="28" t="s">
        <v>88</v>
      </c>
      <c r="B33" s="29" t="str">
        <f>VLOOKUP(A33,'Listas deplegables'!$A$2:$B$19,2,0)</f>
        <v xml:space="preserve"> GD</v>
      </c>
      <c r="C33" s="30" t="s">
        <v>89</v>
      </c>
      <c r="D33" s="30" t="s">
        <v>4</v>
      </c>
      <c r="E33" s="128">
        <v>45896</v>
      </c>
      <c r="F33" s="128">
        <v>46006</v>
      </c>
      <c r="G33" s="128">
        <v>46022</v>
      </c>
      <c r="H33" s="31" t="s">
        <v>81</v>
      </c>
      <c r="I33" s="66" t="s">
        <v>51</v>
      </c>
      <c r="J33" s="108" t="s">
        <v>4</v>
      </c>
      <c r="K33" s="25" t="s">
        <v>267</v>
      </c>
      <c r="L33" s="31" t="s">
        <v>44</v>
      </c>
      <c r="M33" s="85" t="s">
        <v>4</v>
      </c>
      <c r="N33" s="85" t="s">
        <v>4</v>
      </c>
      <c r="O33" s="85" t="s">
        <v>41</v>
      </c>
      <c r="P33" s="11" t="s">
        <v>45</v>
      </c>
      <c r="Q33" s="11" t="s">
        <v>51</v>
      </c>
      <c r="R33" s="86" t="s">
        <v>4</v>
      </c>
      <c r="S33" s="101" t="s">
        <v>4</v>
      </c>
      <c r="T33" s="30" t="s">
        <v>269</v>
      </c>
      <c r="U33" s="85" t="s">
        <v>4</v>
      </c>
      <c r="V33" s="86" t="s">
        <v>142</v>
      </c>
      <c r="W33" s="108" t="s">
        <v>90</v>
      </c>
      <c r="X33" s="85" t="s">
        <v>90</v>
      </c>
      <c r="Y33" s="85" t="s">
        <v>90</v>
      </c>
      <c r="Z33" s="85" t="s">
        <v>90</v>
      </c>
      <c r="AA33" s="117" t="s">
        <v>4</v>
      </c>
      <c r="AB33" s="85">
        <v>0</v>
      </c>
      <c r="AC33" s="325" t="s">
        <v>310</v>
      </c>
    </row>
    <row r="34" spans="1:29" s="39" customFormat="1" ht="150" hidden="1" customHeight="1" x14ac:dyDescent="0.25">
      <c r="A34" s="40" t="s">
        <v>88</v>
      </c>
      <c r="B34" s="41" t="str">
        <f>VLOOKUP(A34,'Listas deplegables'!$A$2:$B$19,2,0)</f>
        <v xml:space="preserve"> GD</v>
      </c>
      <c r="C34" s="42"/>
      <c r="D34" s="42"/>
      <c r="E34" s="138"/>
      <c r="F34" s="138"/>
      <c r="G34" s="138"/>
      <c r="H34" s="43"/>
      <c r="I34" s="17"/>
      <c r="J34" s="109" t="s">
        <v>4</v>
      </c>
      <c r="K34" s="26" t="s">
        <v>268</v>
      </c>
      <c r="L34" s="43" t="s">
        <v>44</v>
      </c>
      <c r="M34" s="95" t="s">
        <v>4</v>
      </c>
      <c r="N34" s="95" t="s">
        <v>4</v>
      </c>
      <c r="O34" s="95" t="s">
        <v>41</v>
      </c>
      <c r="P34" s="12" t="s">
        <v>45</v>
      </c>
      <c r="Q34" s="12" t="s">
        <v>51</v>
      </c>
      <c r="R34" s="102" t="s">
        <v>4</v>
      </c>
      <c r="S34" s="94"/>
      <c r="T34" s="42"/>
      <c r="U34" s="95"/>
      <c r="V34" s="96"/>
      <c r="W34" s="109"/>
      <c r="X34" s="95"/>
      <c r="Y34" s="95"/>
      <c r="Z34" s="95"/>
      <c r="AA34" s="139"/>
      <c r="AB34" s="95"/>
      <c r="AC34" s="326"/>
    </row>
    <row r="35" spans="1:29" s="39" customFormat="1" ht="133.5" hidden="1" customHeight="1" thickBot="1" x14ac:dyDescent="0.3">
      <c r="A35" s="65" t="s">
        <v>91</v>
      </c>
      <c r="B35" s="29" t="str">
        <f>VLOOKUP(A35,'Listas deplegables'!$A$2:$B$19,2,0)</f>
        <v xml:space="preserve"> BS</v>
      </c>
      <c r="C35" s="30" t="s">
        <v>92</v>
      </c>
      <c r="D35" s="30" t="s">
        <v>41</v>
      </c>
      <c r="E35" s="128">
        <v>45642</v>
      </c>
      <c r="F35" s="128">
        <v>46013</v>
      </c>
      <c r="G35" s="128">
        <v>46022</v>
      </c>
      <c r="H35" s="31" t="s">
        <v>81</v>
      </c>
      <c r="I35" s="66" t="s">
        <v>43</v>
      </c>
      <c r="J35" s="108" t="s">
        <v>4</v>
      </c>
      <c r="K35" s="25" t="s">
        <v>93</v>
      </c>
      <c r="L35" s="31" t="s">
        <v>44</v>
      </c>
      <c r="M35" s="85" t="s">
        <v>4</v>
      </c>
      <c r="N35" s="85" t="s">
        <v>4</v>
      </c>
      <c r="O35" s="85" t="s">
        <v>4</v>
      </c>
      <c r="P35" s="11" t="s">
        <v>45</v>
      </c>
      <c r="Q35" s="11" t="s">
        <v>43</v>
      </c>
      <c r="R35" s="86" t="s">
        <v>4</v>
      </c>
      <c r="S35" s="101" t="s">
        <v>4</v>
      </c>
      <c r="T35" s="117" t="s">
        <v>94</v>
      </c>
      <c r="U35" s="283" t="s">
        <v>4</v>
      </c>
      <c r="V35" s="91" t="s">
        <v>4</v>
      </c>
      <c r="W35" s="101" t="s">
        <v>41</v>
      </c>
      <c r="X35" s="85" t="s">
        <v>47</v>
      </c>
      <c r="Y35" s="85" t="s">
        <v>47</v>
      </c>
      <c r="Z35" s="85" t="s">
        <v>47</v>
      </c>
      <c r="AA35" s="85" t="s">
        <v>4</v>
      </c>
      <c r="AB35" s="85">
        <v>0</v>
      </c>
      <c r="AC35" s="287" t="s">
        <v>311</v>
      </c>
    </row>
    <row r="36" spans="1:29" s="39" customFormat="1" ht="112.5" hidden="1" customHeight="1" thickBot="1" x14ac:dyDescent="0.3">
      <c r="A36" s="68" t="s">
        <v>91</v>
      </c>
      <c r="B36" s="48" t="str">
        <f>VLOOKUP(A36,'Listas deplegables'!$A$2:$B$19,2,0)</f>
        <v xml:space="preserve"> BS</v>
      </c>
      <c r="C36" s="49"/>
      <c r="D36" s="49"/>
      <c r="E36" s="130"/>
      <c r="F36" s="130"/>
      <c r="G36" s="130"/>
      <c r="H36" s="50"/>
      <c r="I36" s="18"/>
      <c r="J36" s="110" t="s">
        <v>4</v>
      </c>
      <c r="K36" s="27" t="s">
        <v>95</v>
      </c>
      <c r="L36" s="50" t="s">
        <v>44</v>
      </c>
      <c r="M36" s="97" t="s">
        <v>4</v>
      </c>
      <c r="N36" s="97" t="s">
        <v>4</v>
      </c>
      <c r="O36" s="97" t="s">
        <v>4</v>
      </c>
      <c r="P36" s="13" t="s">
        <v>45</v>
      </c>
      <c r="Q36" s="13" t="s">
        <v>43</v>
      </c>
      <c r="R36" s="98" t="s">
        <v>4</v>
      </c>
      <c r="S36" s="99"/>
      <c r="T36" s="97"/>
      <c r="U36" s="97"/>
      <c r="V36" s="100"/>
      <c r="W36" s="99"/>
      <c r="X36" s="97"/>
      <c r="Y36" s="97"/>
      <c r="Z36" s="97"/>
      <c r="AA36" s="118"/>
      <c r="AB36" s="97"/>
      <c r="AC36" s="294"/>
    </row>
    <row r="37" spans="1:29" s="39" customFormat="1" ht="144" hidden="1" customHeight="1" thickBot="1" x14ac:dyDescent="0.3">
      <c r="A37" s="28" t="s">
        <v>96</v>
      </c>
      <c r="B37" s="29" t="str">
        <f>VLOOKUP(A37,'Listas deplegables'!$A$2:$B$19,2,0)</f>
        <v xml:space="preserve"> GF</v>
      </c>
      <c r="C37" s="30" t="s">
        <v>270</v>
      </c>
      <c r="D37" s="30" t="s">
        <v>4</v>
      </c>
      <c r="E37" s="128">
        <v>45895</v>
      </c>
      <c r="F37" s="128">
        <v>46009</v>
      </c>
      <c r="G37" s="128">
        <v>46022</v>
      </c>
      <c r="H37" s="31" t="s">
        <v>81</v>
      </c>
      <c r="I37" s="66" t="s">
        <v>43</v>
      </c>
      <c r="J37" s="108" t="s">
        <v>4</v>
      </c>
      <c r="K37" s="25" t="s">
        <v>271</v>
      </c>
      <c r="L37" s="31" t="s">
        <v>48</v>
      </c>
      <c r="M37" s="85" t="s">
        <v>4</v>
      </c>
      <c r="N37" s="85" t="s">
        <v>4</v>
      </c>
      <c r="O37" s="85" t="s">
        <v>4</v>
      </c>
      <c r="P37" s="11" t="s">
        <v>45</v>
      </c>
      <c r="Q37" s="11" t="s">
        <v>43</v>
      </c>
      <c r="R37" s="86" t="s">
        <v>4</v>
      </c>
      <c r="S37" s="101" t="s">
        <v>4</v>
      </c>
      <c r="T37" s="117" t="s">
        <v>97</v>
      </c>
      <c r="U37" s="85" t="s">
        <v>41</v>
      </c>
      <c r="V37" s="86" t="s">
        <v>142</v>
      </c>
      <c r="W37" s="101" t="s">
        <v>41</v>
      </c>
      <c r="X37" s="85" t="s">
        <v>47</v>
      </c>
      <c r="Y37" s="85" t="s">
        <v>47</v>
      </c>
      <c r="Z37" s="85" t="s">
        <v>47</v>
      </c>
      <c r="AA37" s="85" t="s">
        <v>4</v>
      </c>
      <c r="AB37" s="85">
        <v>0</v>
      </c>
      <c r="AC37" s="287" t="s">
        <v>312</v>
      </c>
    </row>
    <row r="38" spans="1:29" s="39" customFormat="1" ht="186.75" hidden="1" customHeight="1" x14ac:dyDescent="0.25">
      <c r="A38" s="175" t="s">
        <v>96</v>
      </c>
      <c r="B38" s="176" t="str">
        <f>VLOOKUP(A38,'Listas deplegables'!$A$2:$B$19,2,0)</f>
        <v xml:space="preserve"> GF</v>
      </c>
      <c r="C38" s="177"/>
      <c r="D38" s="177"/>
      <c r="E38" s="178"/>
      <c r="F38" s="178"/>
      <c r="G38" s="178"/>
      <c r="H38" s="178"/>
      <c r="I38" s="179"/>
      <c r="J38" s="276" t="s">
        <v>4</v>
      </c>
      <c r="K38" s="195" t="s">
        <v>272</v>
      </c>
      <c r="L38" s="178" t="s">
        <v>48</v>
      </c>
      <c r="M38" s="134" t="s">
        <v>4</v>
      </c>
      <c r="N38" s="134" t="s">
        <v>4</v>
      </c>
      <c r="O38" s="134" t="s">
        <v>4</v>
      </c>
      <c r="P38" s="196" t="s">
        <v>45</v>
      </c>
      <c r="Q38" s="196" t="s">
        <v>43</v>
      </c>
      <c r="R38" s="197" t="s">
        <v>4</v>
      </c>
      <c r="S38" s="205" t="s">
        <v>4</v>
      </c>
      <c r="T38" s="206" t="s">
        <v>98</v>
      </c>
      <c r="U38" s="134" t="s">
        <v>41</v>
      </c>
      <c r="V38" s="86" t="s">
        <v>142</v>
      </c>
      <c r="W38" s="205"/>
      <c r="X38" s="134"/>
      <c r="Y38" s="134"/>
      <c r="Z38" s="134"/>
      <c r="AA38" s="134"/>
      <c r="AB38" s="134"/>
      <c r="AC38" s="288"/>
    </row>
    <row r="39" spans="1:29" s="39" customFormat="1" ht="75" hidden="1" customHeight="1" x14ac:dyDescent="0.25">
      <c r="A39" s="180" t="s">
        <v>99</v>
      </c>
      <c r="B39" s="181" t="str">
        <f>VLOOKUP(A39,'Listas deplegables'!$A$2:$B$19,2,0)</f>
        <v xml:space="preserve"> GJ</v>
      </c>
      <c r="C39" s="182" t="s">
        <v>100</v>
      </c>
      <c r="D39" s="182" t="s">
        <v>41</v>
      </c>
      <c r="E39" s="183">
        <v>45595</v>
      </c>
      <c r="F39" s="183">
        <v>46013</v>
      </c>
      <c r="G39" s="183">
        <v>46022</v>
      </c>
      <c r="H39" s="184" t="s">
        <v>81</v>
      </c>
      <c r="I39" s="192" t="s">
        <v>43</v>
      </c>
      <c r="J39" s="207" t="s">
        <v>4</v>
      </c>
      <c r="K39" s="182" t="s">
        <v>101</v>
      </c>
      <c r="L39" s="184" t="s">
        <v>44</v>
      </c>
      <c r="M39" s="198" t="s">
        <v>4</v>
      </c>
      <c r="N39" s="198" t="s">
        <v>4</v>
      </c>
      <c r="O39" s="198" t="s">
        <v>4</v>
      </c>
      <c r="P39" s="199" t="s">
        <v>45</v>
      </c>
      <c r="Q39" s="199" t="s">
        <v>43</v>
      </c>
      <c r="R39" s="203" t="s">
        <v>4</v>
      </c>
      <c r="S39" s="207" t="s">
        <v>4</v>
      </c>
      <c r="T39" s="208" t="s">
        <v>102</v>
      </c>
      <c r="U39" s="198" t="s">
        <v>4</v>
      </c>
      <c r="V39" s="203" t="s">
        <v>4</v>
      </c>
      <c r="W39" s="207" t="s">
        <v>41</v>
      </c>
      <c r="X39" s="198" t="s">
        <v>47</v>
      </c>
      <c r="Y39" s="198" t="s">
        <v>47</v>
      </c>
      <c r="Z39" s="198" t="s">
        <v>47</v>
      </c>
      <c r="AA39" s="198" t="s">
        <v>4</v>
      </c>
      <c r="AB39" s="198">
        <v>0</v>
      </c>
      <c r="AC39" s="289" t="s">
        <v>314</v>
      </c>
    </row>
    <row r="40" spans="1:29" s="39" customFormat="1" ht="49.5" hidden="1" customHeight="1" x14ac:dyDescent="0.25">
      <c r="A40" s="185" t="s">
        <v>99</v>
      </c>
      <c r="B40" s="171" t="str">
        <f>VLOOKUP(A40,'Listas deplegables'!$A$2:$B$19,2,0)</f>
        <v xml:space="preserve"> GJ</v>
      </c>
      <c r="C40" s="172"/>
      <c r="D40" s="172"/>
      <c r="E40" s="173"/>
      <c r="F40" s="173"/>
      <c r="G40" s="173"/>
      <c r="H40" s="170"/>
      <c r="I40" s="193"/>
      <c r="J40" s="209"/>
      <c r="K40" s="172"/>
      <c r="L40" s="170"/>
      <c r="M40" s="191"/>
      <c r="N40" s="191"/>
      <c r="O40" s="191"/>
      <c r="P40" s="174"/>
      <c r="Q40" s="174"/>
      <c r="R40" s="204"/>
      <c r="S40" s="209" t="s">
        <v>4</v>
      </c>
      <c r="T40" s="202" t="s">
        <v>103</v>
      </c>
      <c r="U40" s="191" t="s">
        <v>4</v>
      </c>
      <c r="V40" s="204" t="s">
        <v>4</v>
      </c>
      <c r="W40" s="209"/>
      <c r="X40" s="191"/>
      <c r="Y40" s="191"/>
      <c r="Z40" s="191"/>
      <c r="AA40" s="191"/>
      <c r="AB40" s="191"/>
      <c r="AC40" s="290"/>
    </row>
    <row r="41" spans="1:29" s="39" customFormat="1" ht="42.75" hidden="1" customHeight="1" x14ac:dyDescent="0.25">
      <c r="A41" s="185" t="s">
        <v>99</v>
      </c>
      <c r="B41" s="171" t="str">
        <f>VLOOKUP(A41,'Listas deplegables'!$A$2:$B$19,2,0)</f>
        <v xml:space="preserve"> GJ</v>
      </c>
      <c r="C41" s="172"/>
      <c r="D41" s="172"/>
      <c r="E41" s="173"/>
      <c r="F41" s="173"/>
      <c r="G41" s="173"/>
      <c r="H41" s="170"/>
      <c r="I41" s="193"/>
      <c r="J41" s="209"/>
      <c r="K41" s="172"/>
      <c r="L41" s="170"/>
      <c r="M41" s="191"/>
      <c r="N41" s="191"/>
      <c r="O41" s="191"/>
      <c r="P41" s="174"/>
      <c r="Q41" s="174"/>
      <c r="R41" s="204"/>
      <c r="S41" s="209" t="s">
        <v>4</v>
      </c>
      <c r="T41" s="202" t="s">
        <v>104</v>
      </c>
      <c r="U41" s="191" t="s">
        <v>4</v>
      </c>
      <c r="V41" s="204" t="s">
        <v>4</v>
      </c>
      <c r="W41" s="209"/>
      <c r="X41" s="191"/>
      <c r="Y41" s="191"/>
      <c r="Z41" s="191"/>
      <c r="AA41" s="191"/>
      <c r="AB41" s="191"/>
      <c r="AC41" s="290"/>
    </row>
    <row r="42" spans="1:29" s="39" customFormat="1" ht="64.5" hidden="1" thickBot="1" x14ac:dyDescent="0.3">
      <c r="A42" s="186" t="s">
        <v>99</v>
      </c>
      <c r="B42" s="187" t="str">
        <f>VLOOKUP(A42,'Listas deplegables'!$A$2:$B$19,2,0)</f>
        <v xml:space="preserve"> GJ</v>
      </c>
      <c r="C42" s="188"/>
      <c r="D42" s="188"/>
      <c r="E42" s="189"/>
      <c r="F42" s="189"/>
      <c r="G42" s="189"/>
      <c r="H42" s="190"/>
      <c r="I42" s="194"/>
      <c r="J42" s="215"/>
      <c r="K42" s="236"/>
      <c r="L42" s="237"/>
      <c r="M42" s="217"/>
      <c r="N42" s="217"/>
      <c r="O42" s="217"/>
      <c r="P42" s="238"/>
      <c r="Q42" s="238"/>
      <c r="R42" s="218"/>
      <c r="S42" s="215" t="s">
        <v>4</v>
      </c>
      <c r="T42" s="216" t="s">
        <v>105</v>
      </c>
      <c r="U42" s="217" t="s">
        <v>4</v>
      </c>
      <c r="V42" s="218" t="s">
        <v>4</v>
      </c>
      <c r="W42" s="210"/>
      <c r="X42" s="200"/>
      <c r="Y42" s="200"/>
      <c r="Z42" s="200"/>
      <c r="AA42" s="200"/>
      <c r="AB42" s="200"/>
      <c r="AC42" s="291"/>
    </row>
    <row r="43" spans="1:29" s="39" customFormat="1" ht="151.5" customHeight="1" x14ac:dyDescent="0.25">
      <c r="A43" s="63" t="s">
        <v>106</v>
      </c>
      <c r="B43" s="56" t="str">
        <f>VLOOKUP(A43,'Listas deplegables'!$A$2:$B$19,2,0)</f>
        <v xml:space="preserve"> RF</v>
      </c>
      <c r="C43" s="57" t="s">
        <v>274</v>
      </c>
      <c r="D43" s="57" t="s">
        <v>4</v>
      </c>
      <c r="E43" s="131">
        <v>45896</v>
      </c>
      <c r="F43" s="131">
        <v>46013</v>
      </c>
      <c r="G43" s="131">
        <v>46022</v>
      </c>
      <c r="H43" s="111" t="s">
        <v>81</v>
      </c>
      <c r="I43" s="234" t="s">
        <v>43</v>
      </c>
      <c r="J43" s="101" t="s">
        <v>4</v>
      </c>
      <c r="K43" s="30" t="s">
        <v>276</v>
      </c>
      <c r="L43" s="31" t="s">
        <v>44</v>
      </c>
      <c r="M43" s="283" t="s">
        <v>4</v>
      </c>
      <c r="N43" s="283" t="s">
        <v>4</v>
      </c>
      <c r="O43" s="284" t="s">
        <v>4</v>
      </c>
      <c r="P43" s="11" t="s">
        <v>45</v>
      </c>
      <c r="Q43" s="11" t="s">
        <v>43</v>
      </c>
      <c r="R43" s="91" t="s">
        <v>4</v>
      </c>
      <c r="S43" s="235" t="s">
        <v>4</v>
      </c>
      <c r="T43" s="213" t="s">
        <v>107</v>
      </c>
      <c r="U43" s="214" t="s">
        <v>41</v>
      </c>
      <c r="V43" s="86" t="s">
        <v>142</v>
      </c>
      <c r="W43" s="132" t="s">
        <v>41</v>
      </c>
      <c r="X43" s="111" t="s">
        <v>47</v>
      </c>
      <c r="Y43" s="111" t="s">
        <v>47</v>
      </c>
      <c r="Z43" s="111" t="s">
        <v>47</v>
      </c>
      <c r="AA43" s="111" t="s">
        <v>41</v>
      </c>
      <c r="AB43" s="111">
        <v>0</v>
      </c>
      <c r="AC43" s="292" t="s">
        <v>316</v>
      </c>
    </row>
    <row r="44" spans="1:29" s="39" customFormat="1" ht="121.5" hidden="1" customHeight="1" thickBot="1" x14ac:dyDescent="0.3">
      <c r="A44" s="259" t="s">
        <v>106</v>
      </c>
      <c r="B44" s="245" t="str">
        <f>VLOOKUP(A44,'Listas deplegables'!$A$2:$B$19,2,0)</f>
        <v xml:space="preserve"> RF</v>
      </c>
      <c r="C44" s="247"/>
      <c r="D44" s="247"/>
      <c r="E44" s="262"/>
      <c r="F44" s="262"/>
      <c r="G44" s="262"/>
      <c r="H44" s="129"/>
      <c r="I44" s="263"/>
      <c r="J44" s="257" t="s">
        <v>4</v>
      </c>
      <c r="K44" s="247" t="s">
        <v>277</v>
      </c>
      <c r="L44" s="69" t="s">
        <v>44</v>
      </c>
      <c r="M44" s="129" t="s">
        <v>4</v>
      </c>
      <c r="N44" s="256" t="s">
        <v>4</v>
      </c>
      <c r="O44" s="264" t="s">
        <v>4</v>
      </c>
      <c r="P44" s="265" t="s">
        <v>45</v>
      </c>
      <c r="Q44" s="249" t="s">
        <v>43</v>
      </c>
      <c r="R44" s="258" t="s">
        <v>4</v>
      </c>
      <c r="S44" s="266" t="s">
        <v>4</v>
      </c>
      <c r="T44" s="244" t="s">
        <v>278</v>
      </c>
      <c r="U44" s="264" t="s">
        <v>41</v>
      </c>
      <c r="V44" s="86" t="s">
        <v>142</v>
      </c>
      <c r="W44" s="266"/>
      <c r="X44" s="129"/>
      <c r="Y44" s="129"/>
      <c r="Z44" s="129"/>
      <c r="AA44" s="129"/>
      <c r="AB44" s="129"/>
      <c r="AC44" s="293"/>
    </row>
    <row r="45" spans="1:29" s="39" customFormat="1" ht="204" hidden="1" x14ac:dyDescent="0.25">
      <c r="A45" s="119" t="s">
        <v>108</v>
      </c>
      <c r="B45" s="56" t="str">
        <f>VLOOKUP(A45,'Listas deplegables'!$A$2:$B$19,2,0)</f>
        <v xml:space="preserve"> EI</v>
      </c>
      <c r="C45" s="57" t="s">
        <v>109</v>
      </c>
      <c r="D45" s="57" t="s">
        <v>4</v>
      </c>
      <c r="E45" s="131">
        <v>45782</v>
      </c>
      <c r="F45" s="131">
        <v>46374</v>
      </c>
      <c r="G45" s="131" t="s">
        <v>318</v>
      </c>
      <c r="H45" s="111" t="s">
        <v>110</v>
      </c>
      <c r="I45" s="58" t="s">
        <v>43</v>
      </c>
      <c r="J45" s="132" t="s">
        <v>4</v>
      </c>
      <c r="K45" s="60" t="s">
        <v>111</v>
      </c>
      <c r="L45" s="36" t="s">
        <v>44</v>
      </c>
      <c r="M45" s="111" t="s">
        <v>4</v>
      </c>
      <c r="N45" s="111" t="s">
        <v>4</v>
      </c>
      <c r="O45" s="111" t="s">
        <v>4</v>
      </c>
      <c r="P45" s="61" t="s">
        <v>45</v>
      </c>
      <c r="Q45" s="61" t="s">
        <v>43</v>
      </c>
      <c r="R45" s="112" t="s">
        <v>4</v>
      </c>
      <c r="S45" s="113" t="s">
        <v>4</v>
      </c>
      <c r="T45" s="133" t="s">
        <v>112</v>
      </c>
      <c r="U45" s="111" t="s">
        <v>4</v>
      </c>
      <c r="V45" s="114" t="s">
        <v>4</v>
      </c>
      <c r="W45" s="113" t="s">
        <v>41</v>
      </c>
      <c r="X45" s="111" t="s">
        <v>47</v>
      </c>
      <c r="Y45" s="111" t="s">
        <v>47</v>
      </c>
      <c r="Z45" s="111" t="s">
        <v>47</v>
      </c>
      <c r="AA45" s="111" t="s">
        <v>4</v>
      </c>
      <c r="AB45" s="111">
        <v>0</v>
      </c>
      <c r="AC45" s="288" t="s">
        <v>319</v>
      </c>
    </row>
    <row r="46" spans="1:29" s="39" customFormat="1" ht="192" hidden="1" thickBot="1" x14ac:dyDescent="0.3">
      <c r="A46" s="68" t="s">
        <v>108</v>
      </c>
      <c r="B46" s="48" t="str">
        <f>VLOOKUP(A46,'Listas deplegables'!$A$2:$B$19,2,0)</f>
        <v xml:space="preserve"> EI</v>
      </c>
      <c r="C46" s="49"/>
      <c r="D46" s="148"/>
      <c r="E46" s="131"/>
      <c r="F46" s="145"/>
      <c r="G46" s="116"/>
      <c r="H46" s="97"/>
      <c r="I46" s="18"/>
      <c r="J46" s="110" t="s">
        <v>4</v>
      </c>
      <c r="K46" s="27" t="s">
        <v>113</v>
      </c>
      <c r="L46" s="50" t="s">
        <v>44</v>
      </c>
      <c r="M46" s="97" t="s">
        <v>4</v>
      </c>
      <c r="N46" s="97" t="s">
        <v>4</v>
      </c>
      <c r="O46" s="97" t="s">
        <v>4</v>
      </c>
      <c r="P46" s="13" t="s">
        <v>45</v>
      </c>
      <c r="Q46" s="13" t="s">
        <v>43</v>
      </c>
      <c r="R46" s="98" t="s">
        <v>4</v>
      </c>
      <c r="S46" s="99"/>
      <c r="T46" s="97"/>
      <c r="U46" s="200"/>
      <c r="V46" s="201"/>
      <c r="W46" s="99"/>
      <c r="X46" s="97"/>
      <c r="Y46" s="97"/>
      <c r="Z46" s="97"/>
      <c r="AA46" s="137"/>
      <c r="AB46" s="97"/>
      <c r="AC46" s="294"/>
    </row>
    <row r="47" spans="1:29" s="39" customFormat="1" ht="162" hidden="1" customHeight="1" x14ac:dyDescent="0.25">
      <c r="A47" s="28" t="s">
        <v>114</v>
      </c>
      <c r="B47" s="29" t="str">
        <f>VLOOKUP(A47,'Listas deplegables'!$A$2:$B$19,2,0)</f>
        <v xml:space="preserve"> PD</v>
      </c>
      <c r="C47" s="30" t="s">
        <v>283</v>
      </c>
      <c r="D47" s="30" t="s">
        <v>41</v>
      </c>
      <c r="E47" s="115" t="s">
        <v>62</v>
      </c>
      <c r="F47" s="115">
        <v>46011</v>
      </c>
      <c r="G47" s="115">
        <v>46022</v>
      </c>
      <c r="H47" s="31" t="s">
        <v>110</v>
      </c>
      <c r="I47" s="66" t="s">
        <v>59</v>
      </c>
      <c r="J47" s="108" t="s">
        <v>4</v>
      </c>
      <c r="K47" s="25" t="s">
        <v>115</v>
      </c>
      <c r="L47" s="31" t="s">
        <v>44</v>
      </c>
      <c r="M47" s="85" t="s">
        <v>4</v>
      </c>
      <c r="N47" s="85" t="s">
        <v>4</v>
      </c>
      <c r="O47" s="85" t="s">
        <v>4</v>
      </c>
      <c r="P47" s="11" t="s">
        <v>45</v>
      </c>
      <c r="Q47" s="11" t="s">
        <v>59</v>
      </c>
      <c r="R47" s="86" t="s">
        <v>4</v>
      </c>
      <c r="S47" s="101" t="s">
        <v>4</v>
      </c>
      <c r="T47" s="117" t="s">
        <v>116</v>
      </c>
      <c r="U47" s="85" t="s">
        <v>4</v>
      </c>
      <c r="V47" s="91" t="s">
        <v>4</v>
      </c>
      <c r="W47" s="101" t="s">
        <v>41</v>
      </c>
      <c r="X47" s="85" t="s">
        <v>47</v>
      </c>
      <c r="Y47" s="85" t="s">
        <v>47</v>
      </c>
      <c r="Z47" s="85" t="s">
        <v>47</v>
      </c>
      <c r="AA47" s="111" t="s">
        <v>4</v>
      </c>
      <c r="AB47" s="85">
        <v>0</v>
      </c>
      <c r="AC47" s="287" t="s">
        <v>320</v>
      </c>
    </row>
    <row r="48" spans="1:29" s="39" customFormat="1" ht="230.25" hidden="1" thickBot="1" x14ac:dyDescent="0.3">
      <c r="A48" s="47" t="s">
        <v>114</v>
      </c>
      <c r="B48" s="48" t="str">
        <f>VLOOKUP(A48,'Listas deplegables'!$A$2:$B$19,2,0)</f>
        <v xml:space="preserve"> PD</v>
      </c>
      <c r="C48" s="49"/>
      <c r="D48" s="49"/>
      <c r="E48" s="116"/>
      <c r="F48" s="116"/>
      <c r="G48" s="116"/>
      <c r="H48" s="97"/>
      <c r="I48" s="18"/>
      <c r="J48" s="110" t="s">
        <v>4</v>
      </c>
      <c r="K48" s="27" t="s">
        <v>117</v>
      </c>
      <c r="L48" s="50" t="s">
        <v>44</v>
      </c>
      <c r="M48" s="97" t="s">
        <v>4</v>
      </c>
      <c r="N48" s="97" t="s">
        <v>4</v>
      </c>
      <c r="O48" s="97" t="s">
        <v>4</v>
      </c>
      <c r="P48" s="13" t="s">
        <v>45</v>
      </c>
      <c r="Q48" s="13" t="s">
        <v>59</v>
      </c>
      <c r="R48" s="98" t="s">
        <v>4</v>
      </c>
      <c r="S48" s="99" t="s">
        <v>4</v>
      </c>
      <c r="T48" s="118" t="s">
        <v>118</v>
      </c>
      <c r="U48" s="97" t="s">
        <v>4</v>
      </c>
      <c r="V48" s="100" t="s">
        <v>4</v>
      </c>
      <c r="W48" s="99"/>
      <c r="X48" s="97"/>
      <c r="Y48" s="97"/>
      <c r="Z48" s="97"/>
      <c r="AA48" s="97"/>
      <c r="AB48" s="97"/>
      <c r="AC48" s="294"/>
    </row>
    <row r="49" spans="1:29" s="39" customFormat="1" hidden="1" x14ac:dyDescent="0.25">
      <c r="A49" s="63"/>
      <c r="B49" s="56" t="e">
        <f>VLOOKUP(A49,'Listas deplegables'!$A$2:$B$19,2,0)</f>
        <v>#N/A</v>
      </c>
      <c r="C49" s="57"/>
      <c r="D49" s="57"/>
      <c r="E49" s="36"/>
      <c r="F49" s="36"/>
      <c r="G49" s="36"/>
      <c r="H49" s="36"/>
      <c r="I49" s="58"/>
      <c r="J49" s="132"/>
      <c r="K49" s="60"/>
      <c r="L49" s="36"/>
      <c r="M49" s="111"/>
      <c r="N49" s="111"/>
      <c r="O49" s="111"/>
      <c r="P49" s="61"/>
      <c r="Q49" s="61"/>
      <c r="R49" s="112"/>
      <c r="S49" s="113"/>
      <c r="T49" s="111"/>
      <c r="U49" s="111"/>
      <c r="V49" s="114"/>
      <c r="W49" s="113"/>
      <c r="X49" s="111"/>
      <c r="Y49" s="111"/>
      <c r="Z49" s="111"/>
      <c r="AA49" s="111"/>
      <c r="AB49" s="111"/>
      <c r="AC49" s="114"/>
    </row>
    <row r="50" spans="1:29" s="39" customFormat="1" hidden="1" x14ac:dyDescent="0.25">
      <c r="A50" s="40"/>
      <c r="B50" s="41" t="e">
        <f>VLOOKUP(A50,'Listas deplegables'!$A$2:$B$19,2,0)</f>
        <v>#N/A</v>
      </c>
      <c r="C50" s="42"/>
      <c r="D50" s="42"/>
      <c r="E50" s="43"/>
      <c r="F50" s="43"/>
      <c r="G50" s="43"/>
      <c r="H50" s="43"/>
      <c r="I50" s="17"/>
      <c r="J50" s="109"/>
      <c r="K50" s="26"/>
      <c r="L50" s="43"/>
      <c r="M50" s="95"/>
      <c r="N50" s="95"/>
      <c r="O50" s="95"/>
      <c r="P50" s="12"/>
      <c r="Q50" s="12"/>
      <c r="R50" s="102"/>
      <c r="S50" s="94"/>
      <c r="T50" s="95"/>
      <c r="U50" s="95"/>
      <c r="V50" s="96"/>
      <c r="W50" s="94"/>
      <c r="X50" s="95"/>
      <c r="Y50" s="95"/>
      <c r="Z50" s="95"/>
      <c r="AA50" s="95"/>
      <c r="AB50" s="95"/>
      <c r="AC50" s="96"/>
    </row>
    <row r="51" spans="1:29" s="39" customFormat="1" hidden="1" x14ac:dyDescent="0.25">
      <c r="A51" s="40"/>
      <c r="B51" s="41" t="e">
        <f>VLOOKUP(A51,'Listas deplegables'!$A$2:$B$19,2,0)</f>
        <v>#N/A</v>
      </c>
      <c r="C51" s="42"/>
      <c r="D51" s="42"/>
      <c r="E51" s="43"/>
      <c r="F51" s="43"/>
      <c r="G51" s="43"/>
      <c r="H51" s="43"/>
      <c r="I51" s="17"/>
      <c r="J51" s="109"/>
      <c r="K51" s="26"/>
      <c r="L51" s="43"/>
      <c r="M51" s="95"/>
      <c r="N51" s="95"/>
      <c r="O51" s="95"/>
      <c r="P51" s="12"/>
      <c r="Q51" s="12"/>
      <c r="R51" s="102"/>
      <c r="S51" s="94"/>
      <c r="T51" s="95"/>
      <c r="U51" s="95"/>
      <c r="V51" s="96"/>
      <c r="W51" s="94"/>
      <c r="X51" s="95"/>
      <c r="Y51" s="95"/>
      <c r="Z51" s="95"/>
      <c r="AA51" s="95"/>
      <c r="AB51" s="95"/>
      <c r="AC51" s="96"/>
    </row>
    <row r="52" spans="1:29" s="39" customFormat="1" hidden="1" x14ac:dyDescent="0.25">
      <c r="A52" s="40"/>
      <c r="B52" s="41" t="e">
        <f>VLOOKUP(A52,'Listas deplegables'!$A$2:$B$19,2,0)</f>
        <v>#N/A</v>
      </c>
      <c r="C52" s="42"/>
      <c r="D52" s="42"/>
      <c r="E52" s="43"/>
      <c r="F52" s="43"/>
      <c r="G52" s="43"/>
      <c r="H52" s="43"/>
      <c r="I52" s="17"/>
      <c r="J52" s="109"/>
      <c r="K52" s="26"/>
      <c r="L52" s="43"/>
      <c r="M52" s="95"/>
      <c r="N52" s="95"/>
      <c r="O52" s="95"/>
      <c r="P52" s="12"/>
      <c r="Q52" s="12"/>
      <c r="R52" s="102"/>
      <c r="S52" s="94"/>
      <c r="T52" s="95"/>
      <c r="U52" s="95"/>
      <c r="V52" s="96"/>
      <c r="W52" s="94"/>
      <c r="X52" s="95"/>
      <c r="Y52" s="95"/>
      <c r="Z52" s="95"/>
      <c r="AA52" s="95"/>
      <c r="AB52" s="95"/>
      <c r="AC52" s="96"/>
    </row>
    <row r="53" spans="1:29" s="39" customFormat="1" hidden="1" x14ac:dyDescent="0.25">
      <c r="A53" s="40"/>
      <c r="B53" s="41" t="e">
        <f>VLOOKUP(A53,'Listas deplegables'!$A$2:$B$19,2,0)</f>
        <v>#N/A</v>
      </c>
      <c r="C53" s="42"/>
      <c r="D53" s="42"/>
      <c r="E53" s="43"/>
      <c r="F53" s="43"/>
      <c r="G53" s="43"/>
      <c r="H53" s="43"/>
      <c r="I53" s="17"/>
      <c r="J53" s="109"/>
      <c r="K53" s="26"/>
      <c r="L53" s="43"/>
      <c r="M53" s="95"/>
      <c r="N53" s="95"/>
      <c r="O53" s="95"/>
      <c r="P53" s="12"/>
      <c r="Q53" s="12"/>
      <c r="R53" s="102"/>
      <c r="S53" s="94"/>
      <c r="T53" s="95"/>
      <c r="U53" s="95"/>
      <c r="V53" s="96"/>
      <c r="W53" s="94"/>
      <c r="X53" s="95"/>
      <c r="Y53" s="95"/>
      <c r="Z53" s="95"/>
      <c r="AA53" s="95"/>
      <c r="AB53" s="95"/>
      <c r="AC53" s="96"/>
    </row>
    <row r="54" spans="1:29" s="39" customFormat="1" hidden="1" x14ac:dyDescent="0.25">
      <c r="A54" s="40"/>
      <c r="B54" s="41" t="e">
        <f>VLOOKUP(A54,'Listas deplegables'!$A$2:$B$19,2,0)</f>
        <v>#N/A</v>
      </c>
      <c r="C54" s="42"/>
      <c r="D54" s="42"/>
      <c r="E54" s="43"/>
      <c r="F54" s="43"/>
      <c r="G54" s="43"/>
      <c r="H54" s="43"/>
      <c r="I54" s="17"/>
      <c r="J54" s="109"/>
      <c r="K54" s="26"/>
      <c r="L54" s="43"/>
      <c r="M54" s="95"/>
      <c r="N54" s="95"/>
      <c r="O54" s="95"/>
      <c r="P54" s="12"/>
      <c r="Q54" s="12"/>
      <c r="R54" s="102"/>
      <c r="S54" s="94"/>
      <c r="T54" s="95"/>
      <c r="U54" s="95"/>
      <c r="V54" s="96"/>
      <c r="W54" s="94"/>
      <c r="X54" s="95"/>
      <c r="Y54" s="95"/>
      <c r="Z54" s="95"/>
      <c r="AA54" s="95"/>
      <c r="AB54" s="95"/>
      <c r="AC54" s="96"/>
    </row>
    <row r="55" spans="1:29" s="39" customFormat="1" hidden="1" x14ac:dyDescent="0.25">
      <c r="A55" s="40"/>
      <c r="B55" s="41" t="e">
        <f>VLOOKUP(A55,'Listas deplegables'!$A$2:$B$19,2,0)</f>
        <v>#N/A</v>
      </c>
      <c r="C55" s="42"/>
      <c r="D55" s="42"/>
      <c r="E55" s="43"/>
      <c r="F55" s="43"/>
      <c r="G55" s="43"/>
      <c r="H55" s="43"/>
      <c r="I55" s="17"/>
      <c r="J55" s="109"/>
      <c r="K55" s="26"/>
      <c r="L55" s="43"/>
      <c r="M55" s="95"/>
      <c r="N55" s="95"/>
      <c r="O55" s="95"/>
      <c r="P55" s="12"/>
      <c r="Q55" s="12"/>
      <c r="R55" s="102"/>
      <c r="S55" s="94"/>
      <c r="T55" s="95"/>
      <c r="U55" s="95"/>
      <c r="V55" s="96"/>
      <c r="W55" s="94"/>
      <c r="X55" s="95"/>
      <c r="Y55" s="95"/>
      <c r="Z55" s="95"/>
      <c r="AA55" s="95"/>
      <c r="AB55" s="95"/>
      <c r="AC55" s="96"/>
    </row>
    <row r="56" spans="1:29" s="39" customFormat="1" hidden="1" x14ac:dyDescent="0.25">
      <c r="A56" s="40"/>
      <c r="B56" s="41" t="e">
        <f>VLOOKUP(A56,'Listas deplegables'!$A$2:$B$19,2,0)</f>
        <v>#N/A</v>
      </c>
      <c r="C56" s="42"/>
      <c r="D56" s="42"/>
      <c r="E56" s="43"/>
      <c r="F56" s="43"/>
      <c r="G56" s="43"/>
      <c r="H56" s="43"/>
      <c r="I56" s="17"/>
      <c r="J56" s="109"/>
      <c r="K56" s="26"/>
      <c r="L56" s="43"/>
      <c r="M56" s="95"/>
      <c r="N56" s="95"/>
      <c r="O56" s="95"/>
      <c r="P56" s="12"/>
      <c r="Q56" s="12"/>
      <c r="R56" s="102"/>
      <c r="S56" s="94"/>
      <c r="T56" s="95"/>
      <c r="U56" s="95"/>
      <c r="V56" s="96"/>
      <c r="W56" s="94"/>
      <c r="X56" s="95"/>
      <c r="Y56" s="95"/>
      <c r="Z56" s="95"/>
      <c r="AA56" s="95"/>
      <c r="AB56" s="95"/>
      <c r="AC56" s="96"/>
    </row>
    <row r="57" spans="1:29" s="39" customFormat="1" hidden="1" x14ac:dyDescent="0.25">
      <c r="A57" s="40"/>
      <c r="B57" s="41" t="e">
        <f>VLOOKUP(A57,'Listas deplegables'!$A$2:$B$19,2,0)</f>
        <v>#N/A</v>
      </c>
      <c r="C57" s="42"/>
      <c r="D57" s="42"/>
      <c r="E57" s="43"/>
      <c r="F57" s="43"/>
      <c r="G57" s="43"/>
      <c r="H57" s="43"/>
      <c r="I57" s="17"/>
      <c r="J57" s="109"/>
      <c r="K57" s="26"/>
      <c r="L57" s="43"/>
      <c r="M57" s="95"/>
      <c r="N57" s="95"/>
      <c r="O57" s="95"/>
      <c r="P57" s="12"/>
      <c r="Q57" s="12"/>
      <c r="R57" s="102"/>
      <c r="S57" s="94"/>
      <c r="T57" s="95"/>
      <c r="U57" s="95"/>
      <c r="V57" s="96"/>
      <c r="W57" s="94"/>
      <c r="X57" s="95"/>
      <c r="Y57" s="95"/>
      <c r="Z57" s="95"/>
      <c r="AA57" s="95"/>
      <c r="AB57" s="95"/>
      <c r="AC57" s="96"/>
    </row>
    <row r="58" spans="1:29" s="39" customFormat="1" hidden="1" x14ac:dyDescent="0.25">
      <c r="A58" s="40"/>
      <c r="B58" s="41" t="e">
        <f>VLOOKUP(A58,'Listas deplegables'!$A$2:$B$19,2,0)</f>
        <v>#N/A</v>
      </c>
      <c r="C58" s="42"/>
      <c r="D58" s="42"/>
      <c r="E58" s="43"/>
      <c r="F58" s="43"/>
      <c r="G58" s="43"/>
      <c r="H58" s="43"/>
      <c r="I58" s="17"/>
      <c r="J58" s="109"/>
      <c r="K58" s="26"/>
      <c r="L58" s="43"/>
      <c r="M58" s="95"/>
      <c r="N58" s="95"/>
      <c r="O58" s="95"/>
      <c r="P58" s="12"/>
      <c r="Q58" s="12"/>
      <c r="R58" s="102"/>
      <c r="S58" s="94"/>
      <c r="T58" s="95"/>
      <c r="U58" s="95"/>
      <c r="V58" s="96"/>
      <c r="W58" s="94"/>
      <c r="X58" s="95"/>
      <c r="Y58" s="95"/>
      <c r="Z58" s="95"/>
      <c r="AA58" s="95"/>
      <c r="AB58" s="95"/>
      <c r="AC58" s="96"/>
    </row>
    <row r="59" spans="1:29" s="39" customFormat="1" hidden="1" x14ac:dyDescent="0.25">
      <c r="A59" s="40"/>
      <c r="B59" s="41" t="e">
        <f>VLOOKUP(A59,'Listas deplegables'!$A$2:$B$19,2,0)</f>
        <v>#N/A</v>
      </c>
      <c r="C59" s="42"/>
      <c r="D59" s="42"/>
      <c r="E59" s="43"/>
      <c r="F59" s="43"/>
      <c r="G59" s="43"/>
      <c r="H59" s="43"/>
      <c r="I59" s="17"/>
      <c r="J59" s="109"/>
      <c r="K59" s="26"/>
      <c r="L59" s="43"/>
      <c r="M59" s="95"/>
      <c r="N59" s="95"/>
      <c r="O59" s="95"/>
      <c r="P59" s="12"/>
      <c r="Q59" s="12"/>
      <c r="R59" s="102"/>
      <c r="S59" s="94"/>
      <c r="T59" s="95"/>
      <c r="U59" s="95"/>
      <c r="V59" s="96"/>
      <c r="W59" s="94"/>
      <c r="X59" s="95"/>
      <c r="Y59" s="95"/>
      <c r="Z59" s="95"/>
      <c r="AA59" s="95"/>
      <c r="AB59" s="95"/>
      <c r="AC59" s="96"/>
    </row>
    <row r="60" spans="1:29" s="39" customFormat="1" hidden="1" x14ac:dyDescent="0.25">
      <c r="A60" s="40"/>
      <c r="B60" s="41" t="e">
        <f>VLOOKUP(A60,'Listas deplegables'!$A$2:$B$19,2,0)</f>
        <v>#N/A</v>
      </c>
      <c r="C60" s="42"/>
      <c r="D60" s="42"/>
      <c r="E60" s="43"/>
      <c r="F60" s="43"/>
      <c r="G60" s="43"/>
      <c r="H60" s="43"/>
      <c r="I60" s="17"/>
      <c r="J60" s="109"/>
      <c r="K60" s="26"/>
      <c r="L60" s="43"/>
      <c r="M60" s="95"/>
      <c r="N60" s="95"/>
      <c r="O60" s="95"/>
      <c r="P60" s="12"/>
      <c r="Q60" s="12"/>
      <c r="R60" s="102"/>
      <c r="S60" s="94"/>
      <c r="T60" s="95"/>
      <c r="U60" s="95"/>
      <c r="V60" s="96"/>
      <c r="W60" s="94"/>
      <c r="X60" s="95"/>
      <c r="Y60" s="95"/>
      <c r="Z60" s="95"/>
      <c r="AA60" s="95"/>
      <c r="AB60" s="95"/>
      <c r="AC60" s="96"/>
    </row>
    <row r="61" spans="1:29" s="39" customFormat="1" hidden="1" x14ac:dyDescent="0.25">
      <c r="A61" s="40"/>
      <c r="B61" s="41" t="e">
        <f>VLOOKUP(A61,'Listas deplegables'!$A$2:$B$19,2,0)</f>
        <v>#N/A</v>
      </c>
      <c r="C61" s="42"/>
      <c r="D61" s="42"/>
      <c r="E61" s="43"/>
      <c r="F61" s="43"/>
      <c r="G61" s="43"/>
      <c r="H61" s="43"/>
      <c r="I61" s="17"/>
      <c r="J61" s="109"/>
      <c r="K61" s="26"/>
      <c r="L61" s="43"/>
      <c r="M61" s="95"/>
      <c r="N61" s="95"/>
      <c r="O61" s="95"/>
      <c r="P61" s="12"/>
      <c r="Q61" s="12"/>
      <c r="R61" s="102"/>
      <c r="S61" s="94"/>
      <c r="T61" s="95"/>
      <c r="U61" s="95"/>
      <c r="V61" s="96"/>
      <c r="W61" s="94"/>
      <c r="X61" s="95"/>
      <c r="Y61" s="95"/>
      <c r="Z61" s="95"/>
      <c r="AA61" s="95"/>
      <c r="AB61" s="95"/>
      <c r="AC61" s="96"/>
    </row>
    <row r="62" spans="1:29" s="39" customFormat="1" hidden="1" x14ac:dyDescent="0.25">
      <c r="A62" s="40"/>
      <c r="B62" s="41" t="e">
        <f>VLOOKUP(A62,'Listas deplegables'!$A$2:$B$19,2,0)</f>
        <v>#N/A</v>
      </c>
      <c r="C62" s="42"/>
      <c r="D62" s="42"/>
      <c r="E62" s="43"/>
      <c r="F62" s="43"/>
      <c r="G62" s="43"/>
      <c r="H62" s="43"/>
      <c r="I62" s="17"/>
      <c r="J62" s="109"/>
      <c r="K62" s="26"/>
      <c r="L62" s="43"/>
      <c r="M62" s="95"/>
      <c r="N62" s="95"/>
      <c r="O62" s="95"/>
      <c r="P62" s="12"/>
      <c r="Q62" s="12"/>
      <c r="R62" s="102"/>
      <c r="S62" s="94"/>
      <c r="T62" s="95"/>
      <c r="U62" s="95"/>
      <c r="V62" s="96"/>
      <c r="W62" s="94"/>
      <c r="X62" s="95"/>
      <c r="Y62" s="95"/>
      <c r="Z62" s="95"/>
      <c r="AA62" s="95"/>
      <c r="AB62" s="95"/>
      <c r="AC62" s="96"/>
    </row>
    <row r="63" spans="1:29" s="39" customFormat="1" hidden="1" x14ac:dyDescent="0.25">
      <c r="A63" s="40"/>
      <c r="B63" s="41" t="e">
        <f>VLOOKUP(A63,'Listas deplegables'!$A$2:$B$19,2,0)</f>
        <v>#N/A</v>
      </c>
      <c r="C63" s="42"/>
      <c r="D63" s="42"/>
      <c r="E63" s="43"/>
      <c r="F63" s="43"/>
      <c r="G63" s="43"/>
      <c r="H63" s="43"/>
      <c r="I63" s="17"/>
      <c r="J63" s="109"/>
      <c r="K63" s="26"/>
      <c r="L63" s="43"/>
      <c r="M63" s="95"/>
      <c r="N63" s="95"/>
      <c r="O63" s="95"/>
      <c r="P63" s="12"/>
      <c r="Q63" s="12"/>
      <c r="R63" s="102"/>
      <c r="S63" s="94"/>
      <c r="T63" s="95"/>
      <c r="U63" s="95"/>
      <c r="V63" s="96"/>
      <c r="W63" s="94"/>
      <c r="X63" s="95"/>
      <c r="Y63" s="95"/>
      <c r="Z63" s="95"/>
      <c r="AA63" s="95"/>
      <c r="AB63" s="95"/>
      <c r="AC63" s="96"/>
    </row>
    <row r="64" spans="1:29" s="39" customFormat="1" hidden="1" x14ac:dyDescent="0.25">
      <c r="A64" s="40"/>
      <c r="B64" s="41" t="e">
        <f>VLOOKUP(A64,'Listas deplegables'!$A$2:$B$19,2,0)</f>
        <v>#N/A</v>
      </c>
      <c r="C64" s="42"/>
      <c r="D64" s="42"/>
      <c r="E64" s="43"/>
      <c r="F64" s="43"/>
      <c r="G64" s="43"/>
      <c r="H64" s="43"/>
      <c r="I64" s="17"/>
      <c r="J64" s="109"/>
      <c r="K64" s="26"/>
      <c r="L64" s="43"/>
      <c r="M64" s="95"/>
      <c r="N64" s="95"/>
      <c r="O64" s="95"/>
      <c r="P64" s="12"/>
      <c r="Q64" s="12"/>
      <c r="R64" s="102"/>
      <c r="S64" s="94"/>
      <c r="T64" s="95"/>
      <c r="U64" s="95"/>
      <c r="V64" s="96"/>
      <c r="W64" s="94"/>
      <c r="X64" s="95"/>
      <c r="Y64" s="95"/>
      <c r="Z64" s="95"/>
      <c r="AA64" s="95"/>
      <c r="AB64" s="95"/>
      <c r="AC64" s="96"/>
    </row>
    <row r="65" spans="1:29" s="39" customFormat="1" hidden="1" x14ac:dyDescent="0.25">
      <c r="A65" s="40"/>
      <c r="B65" s="41" t="e">
        <f>VLOOKUP(A65,'Listas deplegables'!$A$2:$B$19,2,0)</f>
        <v>#N/A</v>
      </c>
      <c r="C65" s="42"/>
      <c r="D65" s="42"/>
      <c r="E65" s="43"/>
      <c r="F65" s="43"/>
      <c r="G65" s="43"/>
      <c r="H65" s="43"/>
      <c r="I65" s="17"/>
      <c r="J65" s="109"/>
      <c r="K65" s="26"/>
      <c r="L65" s="43"/>
      <c r="M65" s="95"/>
      <c r="N65" s="95"/>
      <c r="O65" s="95"/>
      <c r="P65" s="12"/>
      <c r="Q65" s="12"/>
      <c r="R65" s="102"/>
      <c r="S65" s="94"/>
      <c r="T65" s="95"/>
      <c r="U65" s="95"/>
      <c r="V65" s="96"/>
      <c r="W65" s="94"/>
      <c r="X65" s="95"/>
      <c r="Y65" s="95"/>
      <c r="Z65" s="95"/>
      <c r="AA65" s="95"/>
      <c r="AB65" s="95"/>
      <c r="AC65" s="96"/>
    </row>
    <row r="66" spans="1:29" s="39" customFormat="1" hidden="1" x14ac:dyDescent="0.25">
      <c r="A66" s="40"/>
      <c r="B66" s="41" t="e">
        <f>VLOOKUP(A66,'Listas deplegables'!$A$2:$B$19,2,0)</f>
        <v>#N/A</v>
      </c>
      <c r="C66" s="42"/>
      <c r="D66" s="42"/>
      <c r="E66" s="43"/>
      <c r="F66" s="43"/>
      <c r="G66" s="43"/>
      <c r="H66" s="43"/>
      <c r="I66" s="17"/>
      <c r="J66" s="109"/>
      <c r="K66" s="26"/>
      <c r="L66" s="43"/>
      <c r="M66" s="95"/>
      <c r="N66" s="95"/>
      <c r="O66" s="95"/>
      <c r="P66" s="12"/>
      <c r="Q66" s="12"/>
      <c r="R66" s="102"/>
      <c r="S66" s="94"/>
      <c r="T66" s="95"/>
      <c r="U66" s="95"/>
      <c r="V66" s="96"/>
      <c r="W66" s="94"/>
      <c r="X66" s="95"/>
      <c r="Y66" s="95"/>
      <c r="Z66" s="95"/>
      <c r="AA66" s="95"/>
      <c r="AB66" s="95"/>
      <c r="AC66" s="96"/>
    </row>
    <row r="67" spans="1:29" s="39" customFormat="1" hidden="1" x14ac:dyDescent="0.25">
      <c r="A67" s="40"/>
      <c r="B67" s="41" t="e">
        <f>VLOOKUP(A67,'Listas deplegables'!$A$2:$B$19,2,0)</f>
        <v>#N/A</v>
      </c>
      <c r="C67" s="42"/>
      <c r="D67" s="42"/>
      <c r="E67" s="43"/>
      <c r="F67" s="43"/>
      <c r="G67" s="43"/>
      <c r="H67" s="43"/>
      <c r="I67" s="17"/>
      <c r="J67" s="109"/>
      <c r="K67" s="26"/>
      <c r="L67" s="43"/>
      <c r="M67" s="95"/>
      <c r="N67" s="95"/>
      <c r="O67" s="95"/>
      <c r="P67" s="12"/>
      <c r="Q67" s="12"/>
      <c r="R67" s="102"/>
      <c r="S67" s="94"/>
      <c r="T67" s="95"/>
      <c r="U67" s="95"/>
      <c r="V67" s="96"/>
      <c r="W67" s="94"/>
      <c r="X67" s="95"/>
      <c r="Y67" s="95"/>
      <c r="Z67" s="95"/>
      <c r="AA67" s="95"/>
      <c r="AB67" s="95"/>
      <c r="AC67" s="96"/>
    </row>
    <row r="68" spans="1:29" s="39" customFormat="1" hidden="1" x14ac:dyDescent="0.25">
      <c r="A68" s="40"/>
      <c r="B68" s="41" t="e">
        <f>VLOOKUP(A68,'Listas deplegables'!$A$2:$B$19,2,0)</f>
        <v>#N/A</v>
      </c>
      <c r="C68" s="42"/>
      <c r="D68" s="42"/>
      <c r="E68" s="43"/>
      <c r="F68" s="43"/>
      <c r="G68" s="43"/>
      <c r="H68" s="43"/>
      <c r="I68" s="17"/>
      <c r="J68" s="109"/>
      <c r="K68" s="26"/>
      <c r="L68" s="43"/>
      <c r="M68" s="95"/>
      <c r="N68" s="95"/>
      <c r="O68" s="95"/>
      <c r="P68" s="12"/>
      <c r="Q68" s="12"/>
      <c r="R68" s="102"/>
      <c r="S68" s="94"/>
      <c r="T68" s="95"/>
      <c r="U68" s="95"/>
      <c r="V68" s="96"/>
      <c r="W68" s="94"/>
      <c r="X68" s="95"/>
      <c r="Y68" s="95"/>
      <c r="Z68" s="95"/>
      <c r="AA68" s="95"/>
      <c r="AB68" s="95"/>
      <c r="AC68" s="96"/>
    </row>
    <row r="69" spans="1:29" s="39" customFormat="1" hidden="1" x14ac:dyDescent="0.25">
      <c r="A69" s="40"/>
      <c r="B69" s="41" t="e">
        <f>VLOOKUP(A69,'Listas deplegables'!$A$2:$B$19,2,0)</f>
        <v>#N/A</v>
      </c>
      <c r="C69" s="42"/>
      <c r="D69" s="42"/>
      <c r="E69" s="43"/>
      <c r="F69" s="43"/>
      <c r="G69" s="43"/>
      <c r="H69" s="43"/>
      <c r="I69" s="17"/>
      <c r="J69" s="109"/>
      <c r="K69" s="26"/>
      <c r="L69" s="43"/>
      <c r="M69" s="95"/>
      <c r="N69" s="95"/>
      <c r="O69" s="95"/>
      <c r="P69" s="12"/>
      <c r="Q69" s="12"/>
      <c r="R69" s="102"/>
      <c r="S69" s="94"/>
      <c r="T69" s="95"/>
      <c r="U69" s="95"/>
      <c r="V69" s="96"/>
      <c r="W69" s="94"/>
      <c r="X69" s="95"/>
      <c r="Y69" s="95"/>
      <c r="Z69" s="95"/>
      <c r="AA69" s="95"/>
      <c r="AB69" s="95"/>
      <c r="AC69" s="96"/>
    </row>
    <row r="70" spans="1:29" s="39" customFormat="1" hidden="1" x14ac:dyDescent="0.25">
      <c r="A70" s="40"/>
      <c r="B70" s="41" t="e">
        <f>VLOOKUP(A70,'Listas deplegables'!$A$2:$B$19,2,0)</f>
        <v>#N/A</v>
      </c>
      <c r="C70" s="42"/>
      <c r="D70" s="42"/>
      <c r="E70" s="43"/>
      <c r="F70" s="43"/>
      <c r="G70" s="43"/>
      <c r="H70" s="43"/>
      <c r="I70" s="17"/>
      <c r="J70" s="109"/>
      <c r="K70" s="26"/>
      <c r="L70" s="43"/>
      <c r="M70" s="95"/>
      <c r="N70" s="95"/>
      <c r="O70" s="95"/>
      <c r="P70" s="12"/>
      <c r="Q70" s="12"/>
      <c r="R70" s="102"/>
      <c r="S70" s="94"/>
      <c r="T70" s="95"/>
      <c r="U70" s="95"/>
      <c r="V70" s="96"/>
      <c r="W70" s="94"/>
      <c r="X70" s="95"/>
      <c r="Y70" s="95"/>
      <c r="Z70" s="95"/>
      <c r="AA70" s="95"/>
      <c r="AB70" s="95"/>
      <c r="AC70" s="96"/>
    </row>
    <row r="71" spans="1:29" s="39" customFormat="1" hidden="1" x14ac:dyDescent="0.25">
      <c r="A71" s="40"/>
      <c r="B71" s="41" t="e">
        <f>VLOOKUP(A71,'Listas deplegables'!$A$2:$B$19,2,0)</f>
        <v>#N/A</v>
      </c>
      <c r="C71" s="42"/>
      <c r="D71" s="42"/>
      <c r="E71" s="43"/>
      <c r="F71" s="43"/>
      <c r="G71" s="43"/>
      <c r="H71" s="43"/>
      <c r="I71" s="17"/>
      <c r="J71" s="109"/>
      <c r="K71" s="26"/>
      <c r="L71" s="43"/>
      <c r="M71" s="95"/>
      <c r="N71" s="95"/>
      <c r="O71" s="95"/>
      <c r="P71" s="12"/>
      <c r="Q71" s="12"/>
      <c r="R71" s="102"/>
      <c r="S71" s="94"/>
      <c r="T71" s="95"/>
      <c r="U71" s="95"/>
      <c r="V71" s="96"/>
      <c r="W71" s="94"/>
      <c r="X71" s="95"/>
      <c r="Y71" s="95"/>
      <c r="Z71" s="95"/>
      <c r="AA71" s="95"/>
      <c r="AB71" s="95"/>
      <c r="AC71" s="96"/>
    </row>
    <row r="72" spans="1:29" s="39" customFormat="1" hidden="1" x14ac:dyDescent="0.25">
      <c r="A72" s="40"/>
      <c r="B72" s="41" t="e">
        <f>VLOOKUP(A72,'Listas deplegables'!$A$2:$B$19,2,0)</f>
        <v>#N/A</v>
      </c>
      <c r="C72" s="42"/>
      <c r="D72" s="42"/>
      <c r="E72" s="43"/>
      <c r="F72" s="43"/>
      <c r="G72" s="43"/>
      <c r="H72" s="43"/>
      <c r="I72" s="17"/>
      <c r="J72" s="109"/>
      <c r="K72" s="26"/>
      <c r="L72" s="43"/>
      <c r="M72" s="95"/>
      <c r="N72" s="95"/>
      <c r="O72" s="95"/>
      <c r="P72" s="12"/>
      <c r="Q72" s="12"/>
      <c r="R72" s="102"/>
      <c r="S72" s="94"/>
      <c r="T72" s="95"/>
      <c r="U72" s="95"/>
      <c r="V72" s="96"/>
      <c r="W72" s="94"/>
      <c r="X72" s="95"/>
      <c r="Y72" s="95"/>
      <c r="Z72" s="95"/>
      <c r="AA72" s="95"/>
      <c r="AB72" s="95"/>
      <c r="AC72" s="96"/>
    </row>
    <row r="73" spans="1:29" s="39" customFormat="1" hidden="1" x14ac:dyDescent="0.25">
      <c r="A73" s="40"/>
      <c r="B73" s="41" t="e">
        <f>VLOOKUP(A73,'Listas deplegables'!$A$2:$B$19,2,0)</f>
        <v>#N/A</v>
      </c>
      <c r="C73" s="42"/>
      <c r="D73" s="42"/>
      <c r="E73" s="43"/>
      <c r="F73" s="43"/>
      <c r="G73" s="43"/>
      <c r="H73" s="43"/>
      <c r="I73" s="17"/>
      <c r="J73" s="109"/>
      <c r="K73" s="26"/>
      <c r="L73" s="43"/>
      <c r="M73" s="95"/>
      <c r="N73" s="95"/>
      <c r="O73" s="95"/>
      <c r="P73" s="12"/>
      <c r="Q73" s="12"/>
      <c r="R73" s="102"/>
      <c r="S73" s="94"/>
      <c r="T73" s="95"/>
      <c r="U73" s="95"/>
      <c r="V73" s="96"/>
      <c r="W73" s="94"/>
      <c r="X73" s="95"/>
      <c r="Y73" s="95"/>
      <c r="Z73" s="95"/>
      <c r="AA73" s="95"/>
      <c r="AB73" s="95"/>
      <c r="AC73" s="96"/>
    </row>
    <row r="74" spans="1:29" s="39" customFormat="1" hidden="1" x14ac:dyDescent="0.25">
      <c r="A74" s="40"/>
      <c r="B74" s="41" t="e">
        <f>VLOOKUP(A74,'Listas deplegables'!$A$2:$B$19,2,0)</f>
        <v>#N/A</v>
      </c>
      <c r="C74" s="42"/>
      <c r="D74" s="42"/>
      <c r="E74" s="43"/>
      <c r="F74" s="43"/>
      <c r="G74" s="43"/>
      <c r="H74" s="43"/>
      <c r="I74" s="17"/>
      <c r="J74" s="109"/>
      <c r="K74" s="26"/>
      <c r="L74" s="43"/>
      <c r="M74" s="95"/>
      <c r="N74" s="95"/>
      <c r="O74" s="95"/>
      <c r="P74" s="12"/>
      <c r="Q74" s="12"/>
      <c r="R74" s="102"/>
      <c r="S74" s="94"/>
      <c r="T74" s="95"/>
      <c r="U74" s="95"/>
      <c r="V74" s="96"/>
      <c r="W74" s="94"/>
      <c r="X74" s="95"/>
      <c r="Y74" s="95"/>
      <c r="Z74" s="95"/>
      <c r="AA74" s="95"/>
      <c r="AB74" s="95"/>
      <c r="AC74" s="96"/>
    </row>
    <row r="75" spans="1:29" s="39" customFormat="1" hidden="1" x14ac:dyDescent="0.25">
      <c r="A75" s="40"/>
      <c r="B75" s="41" t="e">
        <f>VLOOKUP(A75,'Listas deplegables'!$A$2:$B$19,2,0)</f>
        <v>#N/A</v>
      </c>
      <c r="C75" s="42"/>
      <c r="D75" s="42"/>
      <c r="E75" s="43"/>
      <c r="F75" s="43"/>
      <c r="G75" s="43"/>
      <c r="H75" s="43"/>
      <c r="I75" s="17"/>
      <c r="J75" s="109"/>
      <c r="K75" s="26"/>
      <c r="L75" s="43"/>
      <c r="M75" s="95"/>
      <c r="N75" s="95"/>
      <c r="O75" s="95"/>
      <c r="P75" s="12"/>
      <c r="Q75" s="12"/>
      <c r="R75" s="102"/>
      <c r="S75" s="94"/>
      <c r="T75" s="95"/>
      <c r="U75" s="95"/>
      <c r="V75" s="96"/>
      <c r="W75" s="94"/>
      <c r="X75" s="95"/>
      <c r="Y75" s="95"/>
      <c r="Z75" s="95"/>
      <c r="AA75" s="95"/>
      <c r="AB75" s="95"/>
      <c r="AC75" s="96"/>
    </row>
    <row r="76" spans="1:29" s="39" customFormat="1" hidden="1" x14ac:dyDescent="0.25">
      <c r="A76" s="40"/>
      <c r="B76" s="41" t="e">
        <f>VLOOKUP(A76,'Listas deplegables'!$A$2:$B$19,2,0)</f>
        <v>#N/A</v>
      </c>
      <c r="C76" s="42"/>
      <c r="D76" s="42"/>
      <c r="E76" s="43"/>
      <c r="F76" s="43"/>
      <c r="G76" s="43"/>
      <c r="H76" s="43"/>
      <c r="I76" s="17"/>
      <c r="J76" s="109"/>
      <c r="K76" s="26"/>
      <c r="L76" s="43"/>
      <c r="M76" s="95"/>
      <c r="N76" s="95"/>
      <c r="O76" s="95"/>
      <c r="P76" s="12"/>
      <c r="Q76" s="12"/>
      <c r="R76" s="102"/>
      <c r="S76" s="94"/>
      <c r="T76" s="95"/>
      <c r="U76" s="95"/>
      <c r="V76" s="96"/>
      <c r="W76" s="94"/>
      <c r="X76" s="95"/>
      <c r="Y76" s="95"/>
      <c r="Z76" s="95"/>
      <c r="AA76" s="95"/>
      <c r="AB76" s="95"/>
      <c r="AC76" s="96"/>
    </row>
    <row r="77" spans="1:29" s="39" customFormat="1" hidden="1" x14ac:dyDescent="0.25">
      <c r="A77" s="40"/>
      <c r="B77" s="41" t="e">
        <f>VLOOKUP(A77,'Listas deplegables'!$A$2:$B$19,2,0)</f>
        <v>#N/A</v>
      </c>
      <c r="C77" s="42"/>
      <c r="D77" s="42"/>
      <c r="E77" s="43"/>
      <c r="F77" s="43"/>
      <c r="G77" s="43"/>
      <c r="H77" s="43"/>
      <c r="I77" s="17"/>
      <c r="J77" s="109"/>
      <c r="K77" s="26"/>
      <c r="L77" s="43"/>
      <c r="M77" s="95"/>
      <c r="N77" s="95"/>
      <c r="O77" s="95"/>
      <c r="P77" s="12"/>
      <c r="Q77" s="12"/>
      <c r="R77" s="102"/>
      <c r="S77" s="94"/>
      <c r="T77" s="95"/>
      <c r="U77" s="95"/>
      <c r="V77" s="96"/>
      <c r="W77" s="94"/>
      <c r="X77" s="95"/>
      <c r="Y77" s="95"/>
      <c r="Z77" s="95"/>
      <c r="AA77" s="95"/>
      <c r="AB77" s="95"/>
      <c r="AC77" s="96"/>
    </row>
    <row r="78" spans="1:29" s="39" customFormat="1" hidden="1" x14ac:dyDescent="0.25">
      <c r="A78" s="40"/>
      <c r="B78" s="41" t="e">
        <f>VLOOKUP(A78,'Listas deplegables'!$A$2:$B$19,2,0)</f>
        <v>#N/A</v>
      </c>
      <c r="C78" s="42"/>
      <c r="D78" s="42"/>
      <c r="E78" s="43"/>
      <c r="F78" s="43"/>
      <c r="G78" s="43"/>
      <c r="H78" s="43"/>
      <c r="I78" s="17"/>
      <c r="J78" s="109"/>
      <c r="K78" s="26"/>
      <c r="L78" s="43"/>
      <c r="M78" s="95"/>
      <c r="N78" s="95"/>
      <c r="O78" s="95"/>
      <c r="P78" s="12"/>
      <c r="Q78" s="12"/>
      <c r="R78" s="102"/>
      <c r="S78" s="94"/>
      <c r="T78" s="95"/>
      <c r="U78" s="95"/>
      <c r="V78" s="96"/>
      <c r="W78" s="94"/>
      <c r="X78" s="95"/>
      <c r="Y78" s="95"/>
      <c r="Z78" s="95"/>
      <c r="AA78" s="95"/>
      <c r="AB78" s="95"/>
      <c r="AC78" s="96"/>
    </row>
    <row r="79" spans="1:29" s="39" customFormat="1" hidden="1" x14ac:dyDescent="0.25">
      <c r="A79" s="40"/>
      <c r="B79" s="41" t="e">
        <f>VLOOKUP(A79,'Listas deplegables'!$A$2:$B$19,2,0)</f>
        <v>#N/A</v>
      </c>
      <c r="C79" s="42"/>
      <c r="D79" s="42"/>
      <c r="E79" s="43"/>
      <c r="F79" s="43"/>
      <c r="G79" s="43"/>
      <c r="H79" s="43"/>
      <c r="I79" s="17"/>
      <c r="J79" s="109"/>
      <c r="K79" s="26"/>
      <c r="L79" s="43"/>
      <c r="M79" s="95"/>
      <c r="N79" s="95"/>
      <c r="O79" s="95"/>
      <c r="P79" s="12"/>
      <c r="Q79" s="12"/>
      <c r="R79" s="102"/>
      <c r="S79" s="94"/>
      <c r="T79" s="95"/>
      <c r="U79" s="95"/>
      <c r="V79" s="96"/>
      <c r="W79" s="94"/>
      <c r="X79" s="95"/>
      <c r="Y79" s="95"/>
      <c r="Z79" s="95"/>
      <c r="AA79" s="95"/>
      <c r="AB79" s="95"/>
      <c r="AC79" s="96"/>
    </row>
    <row r="80" spans="1:29" s="39" customFormat="1" hidden="1" x14ac:dyDescent="0.25">
      <c r="A80" s="40"/>
      <c r="B80" s="41" t="e">
        <f>VLOOKUP(A80,'Listas deplegables'!$A$2:$B$19,2,0)</f>
        <v>#N/A</v>
      </c>
      <c r="C80" s="42"/>
      <c r="D80" s="42"/>
      <c r="E80" s="43"/>
      <c r="F80" s="43"/>
      <c r="G80" s="43"/>
      <c r="H80" s="43"/>
      <c r="I80" s="17"/>
      <c r="J80" s="109"/>
      <c r="K80" s="26"/>
      <c r="L80" s="43"/>
      <c r="M80" s="95"/>
      <c r="N80" s="95"/>
      <c r="O80" s="95"/>
      <c r="P80" s="12"/>
      <c r="Q80" s="12"/>
      <c r="R80" s="102"/>
      <c r="S80" s="94"/>
      <c r="T80" s="95"/>
      <c r="U80" s="95"/>
      <c r="V80" s="96"/>
      <c r="W80" s="94"/>
      <c r="X80" s="95"/>
      <c r="Y80" s="95"/>
      <c r="Z80" s="95"/>
      <c r="AA80" s="95"/>
      <c r="AB80" s="95"/>
      <c r="AC80" s="96"/>
    </row>
    <row r="81" spans="1:29" s="39" customFormat="1" hidden="1" x14ac:dyDescent="0.25">
      <c r="A81" s="40"/>
      <c r="B81" s="41" t="e">
        <f>VLOOKUP(A81,'Listas deplegables'!$A$2:$B$19,2,0)</f>
        <v>#N/A</v>
      </c>
      <c r="C81" s="42"/>
      <c r="D81" s="42"/>
      <c r="E81" s="43"/>
      <c r="F81" s="43"/>
      <c r="G81" s="43"/>
      <c r="H81" s="43"/>
      <c r="I81" s="17"/>
      <c r="J81" s="109"/>
      <c r="K81" s="26"/>
      <c r="L81" s="43"/>
      <c r="M81" s="95"/>
      <c r="N81" s="95"/>
      <c r="O81" s="95"/>
      <c r="P81" s="12"/>
      <c r="Q81" s="12"/>
      <c r="R81" s="102"/>
      <c r="S81" s="94"/>
      <c r="T81" s="95"/>
      <c r="U81" s="95"/>
      <c r="V81" s="96"/>
      <c r="W81" s="94"/>
      <c r="X81" s="95"/>
      <c r="Y81" s="95"/>
      <c r="Z81" s="95"/>
      <c r="AA81" s="95"/>
      <c r="AB81" s="95"/>
      <c r="AC81" s="96"/>
    </row>
    <row r="82" spans="1:29" s="39" customFormat="1" hidden="1" x14ac:dyDescent="0.25">
      <c r="A82" s="40"/>
      <c r="B82" s="41" t="e">
        <f>VLOOKUP(A82,'Listas deplegables'!$A$2:$B$19,2,0)</f>
        <v>#N/A</v>
      </c>
      <c r="C82" s="42"/>
      <c r="D82" s="42"/>
      <c r="E82" s="43"/>
      <c r="F82" s="43"/>
      <c r="G82" s="43"/>
      <c r="H82" s="43"/>
      <c r="I82" s="17"/>
      <c r="J82" s="109"/>
      <c r="K82" s="26"/>
      <c r="L82" s="43"/>
      <c r="M82" s="95"/>
      <c r="N82" s="95"/>
      <c r="O82" s="95"/>
      <c r="P82" s="12"/>
      <c r="Q82" s="12"/>
      <c r="R82" s="102"/>
      <c r="S82" s="94"/>
      <c r="T82" s="95"/>
      <c r="U82" s="95"/>
      <c r="V82" s="96"/>
      <c r="W82" s="94"/>
      <c r="X82" s="95"/>
      <c r="Y82" s="95"/>
      <c r="Z82" s="95"/>
      <c r="AA82" s="95"/>
      <c r="AB82" s="95"/>
      <c r="AC82" s="96"/>
    </row>
    <row r="83" spans="1:29" s="39" customFormat="1" hidden="1" x14ac:dyDescent="0.25">
      <c r="A83" s="40"/>
      <c r="B83" s="41" t="e">
        <f>VLOOKUP(A83,'Listas deplegables'!$A$2:$B$19,2,0)</f>
        <v>#N/A</v>
      </c>
      <c r="C83" s="42"/>
      <c r="D83" s="42"/>
      <c r="E83" s="43"/>
      <c r="F83" s="43"/>
      <c r="G83" s="43"/>
      <c r="H83" s="43"/>
      <c r="I83" s="17"/>
      <c r="J83" s="109"/>
      <c r="K83" s="26"/>
      <c r="L83" s="43"/>
      <c r="M83" s="95"/>
      <c r="N83" s="95"/>
      <c r="O83" s="95"/>
      <c r="P83" s="12"/>
      <c r="Q83" s="12"/>
      <c r="R83" s="102"/>
      <c r="S83" s="94"/>
      <c r="T83" s="95"/>
      <c r="U83" s="95"/>
      <c r="V83" s="96"/>
      <c r="W83" s="94"/>
      <c r="X83" s="95"/>
      <c r="Y83" s="95"/>
      <c r="Z83" s="95"/>
      <c r="AA83" s="95"/>
      <c r="AB83" s="95"/>
      <c r="AC83" s="96"/>
    </row>
    <row r="84" spans="1:29" s="39" customFormat="1" hidden="1" x14ac:dyDescent="0.25">
      <c r="A84" s="40"/>
      <c r="B84" s="41" t="e">
        <f>VLOOKUP(A84,'Listas deplegables'!$A$2:$B$19,2,0)</f>
        <v>#N/A</v>
      </c>
      <c r="C84" s="42"/>
      <c r="D84" s="42"/>
      <c r="E84" s="43"/>
      <c r="F84" s="43"/>
      <c r="G84" s="43"/>
      <c r="H84" s="43"/>
      <c r="I84" s="17"/>
      <c r="J84" s="109"/>
      <c r="K84" s="26"/>
      <c r="L84" s="43"/>
      <c r="M84" s="95"/>
      <c r="N84" s="95"/>
      <c r="O84" s="95"/>
      <c r="P84" s="12"/>
      <c r="Q84" s="12"/>
      <c r="R84" s="102"/>
      <c r="S84" s="94"/>
      <c r="T84" s="95"/>
      <c r="U84" s="95"/>
      <c r="V84" s="96"/>
      <c r="W84" s="94"/>
      <c r="X84" s="95"/>
      <c r="Y84" s="95"/>
      <c r="Z84" s="95"/>
      <c r="AA84" s="95"/>
      <c r="AB84" s="95"/>
      <c r="AC84" s="96"/>
    </row>
    <row r="85" spans="1:29" s="39" customFormat="1" hidden="1" x14ac:dyDescent="0.25">
      <c r="A85" s="40"/>
      <c r="B85" s="41" t="e">
        <f>VLOOKUP(A85,'Listas deplegables'!$A$2:$B$19,2,0)</f>
        <v>#N/A</v>
      </c>
      <c r="C85" s="42"/>
      <c r="D85" s="42"/>
      <c r="E85" s="43"/>
      <c r="F85" s="43"/>
      <c r="G85" s="43"/>
      <c r="H85" s="43"/>
      <c r="I85" s="17"/>
      <c r="J85" s="109"/>
      <c r="K85" s="26"/>
      <c r="L85" s="43"/>
      <c r="M85" s="95"/>
      <c r="N85" s="95"/>
      <c r="O85" s="95"/>
      <c r="P85" s="12"/>
      <c r="Q85" s="12"/>
      <c r="R85" s="102"/>
      <c r="S85" s="94"/>
      <c r="T85" s="95"/>
      <c r="U85" s="95"/>
      <c r="V85" s="96"/>
      <c r="W85" s="94"/>
      <c r="X85" s="95"/>
      <c r="Y85" s="95"/>
      <c r="Z85" s="95"/>
      <c r="AA85" s="95"/>
      <c r="AB85" s="95"/>
      <c r="AC85" s="96"/>
    </row>
    <row r="86" spans="1:29" s="39" customFormat="1" hidden="1" x14ac:dyDescent="0.25">
      <c r="A86" s="40"/>
      <c r="B86" s="41" t="e">
        <f>VLOOKUP(A86,'Listas deplegables'!$A$2:$B$19,2,0)</f>
        <v>#N/A</v>
      </c>
      <c r="C86" s="42"/>
      <c r="D86" s="42"/>
      <c r="E86" s="43"/>
      <c r="F86" s="43"/>
      <c r="G86" s="43"/>
      <c r="H86" s="43"/>
      <c r="I86" s="17"/>
      <c r="J86" s="109"/>
      <c r="K86" s="26"/>
      <c r="L86" s="43"/>
      <c r="M86" s="95"/>
      <c r="N86" s="95"/>
      <c r="O86" s="95"/>
      <c r="P86" s="12"/>
      <c r="Q86" s="12"/>
      <c r="R86" s="102"/>
      <c r="S86" s="94"/>
      <c r="T86" s="95"/>
      <c r="U86" s="95"/>
      <c r="V86" s="96"/>
      <c r="W86" s="94"/>
      <c r="X86" s="95"/>
      <c r="Y86" s="95"/>
      <c r="Z86" s="95"/>
      <c r="AA86" s="95"/>
      <c r="AB86" s="95"/>
      <c r="AC86" s="96"/>
    </row>
    <row r="87" spans="1:29" s="39" customFormat="1" hidden="1" x14ac:dyDescent="0.25">
      <c r="A87" s="40"/>
      <c r="B87" s="41" t="e">
        <f>VLOOKUP(A87,'Listas deplegables'!$A$2:$B$19,2,0)</f>
        <v>#N/A</v>
      </c>
      <c r="C87" s="42"/>
      <c r="D87" s="42"/>
      <c r="E87" s="43"/>
      <c r="F87" s="43"/>
      <c r="G87" s="43"/>
      <c r="H87" s="43"/>
      <c r="I87" s="17"/>
      <c r="J87" s="109"/>
      <c r="K87" s="26"/>
      <c r="L87" s="43"/>
      <c r="M87" s="95"/>
      <c r="N87" s="95"/>
      <c r="O87" s="95"/>
      <c r="P87" s="12"/>
      <c r="Q87" s="12"/>
      <c r="R87" s="102"/>
      <c r="S87" s="94"/>
      <c r="T87" s="95"/>
      <c r="U87" s="95"/>
      <c r="V87" s="96"/>
      <c r="W87" s="94"/>
      <c r="X87" s="95"/>
      <c r="Y87" s="95"/>
      <c r="Z87" s="95"/>
      <c r="AA87" s="95"/>
      <c r="AB87" s="95"/>
      <c r="AC87" s="96"/>
    </row>
    <row r="88" spans="1:29" s="39" customFormat="1" hidden="1" x14ac:dyDescent="0.25">
      <c r="A88" s="40"/>
      <c r="B88" s="41" t="e">
        <f>VLOOKUP(A88,'Listas deplegables'!$A$2:$B$19,2,0)</f>
        <v>#N/A</v>
      </c>
      <c r="C88" s="42"/>
      <c r="D88" s="42"/>
      <c r="E88" s="43"/>
      <c r="F88" s="43"/>
      <c r="G88" s="43"/>
      <c r="H88" s="43"/>
      <c r="I88" s="17"/>
      <c r="J88" s="109"/>
      <c r="K88" s="26"/>
      <c r="L88" s="43"/>
      <c r="M88" s="95"/>
      <c r="N88" s="95"/>
      <c r="O88" s="95"/>
      <c r="P88" s="12"/>
      <c r="Q88" s="12"/>
      <c r="R88" s="102"/>
      <c r="S88" s="94"/>
      <c r="T88" s="95"/>
      <c r="U88" s="95"/>
      <c r="V88" s="96"/>
      <c r="W88" s="94"/>
      <c r="X88" s="95"/>
      <c r="Y88" s="95"/>
      <c r="Z88" s="95"/>
      <c r="AA88" s="95"/>
      <c r="AB88" s="95"/>
      <c r="AC88" s="96"/>
    </row>
    <row r="89" spans="1:29" s="39" customFormat="1" hidden="1" x14ac:dyDescent="0.25">
      <c r="A89" s="40"/>
      <c r="B89" s="41" t="e">
        <f>VLOOKUP(A89,'Listas deplegables'!$A$2:$B$19,2,0)</f>
        <v>#N/A</v>
      </c>
      <c r="C89" s="42"/>
      <c r="D89" s="42"/>
      <c r="E89" s="43"/>
      <c r="F89" s="43"/>
      <c r="G89" s="43"/>
      <c r="H89" s="43"/>
      <c r="I89" s="17"/>
      <c r="J89" s="109"/>
      <c r="K89" s="26"/>
      <c r="L89" s="43"/>
      <c r="M89" s="95"/>
      <c r="N89" s="95"/>
      <c r="O89" s="95"/>
      <c r="P89" s="12"/>
      <c r="Q89" s="12"/>
      <c r="R89" s="102"/>
      <c r="S89" s="94"/>
      <c r="T89" s="95"/>
      <c r="U89" s="95"/>
      <c r="V89" s="96"/>
      <c r="W89" s="94"/>
      <c r="X89" s="95"/>
      <c r="Y89" s="95"/>
      <c r="Z89" s="95"/>
      <c r="AA89" s="95"/>
      <c r="AB89" s="95"/>
      <c r="AC89" s="96"/>
    </row>
    <row r="90" spans="1:29" s="39" customFormat="1" hidden="1" x14ac:dyDescent="0.25">
      <c r="A90" s="40"/>
      <c r="B90" s="41" t="e">
        <f>VLOOKUP(A90,'Listas deplegables'!$A$2:$B$19,2,0)</f>
        <v>#N/A</v>
      </c>
      <c r="C90" s="42"/>
      <c r="D90" s="42"/>
      <c r="E90" s="43"/>
      <c r="F90" s="43"/>
      <c r="G90" s="43"/>
      <c r="H90" s="43"/>
      <c r="I90" s="17"/>
      <c r="J90" s="109"/>
      <c r="K90" s="26"/>
      <c r="L90" s="43"/>
      <c r="M90" s="95"/>
      <c r="N90" s="95"/>
      <c r="O90" s="95"/>
      <c r="P90" s="12"/>
      <c r="Q90" s="12"/>
      <c r="R90" s="102"/>
      <c r="S90" s="94"/>
      <c r="T90" s="95"/>
      <c r="U90" s="95"/>
      <c r="V90" s="96"/>
      <c r="W90" s="94"/>
      <c r="X90" s="95"/>
      <c r="Y90" s="95"/>
      <c r="Z90" s="95"/>
      <c r="AA90" s="95"/>
      <c r="AB90" s="95"/>
      <c r="AC90" s="96"/>
    </row>
    <row r="91" spans="1:29" s="39" customFormat="1" hidden="1" x14ac:dyDescent="0.25">
      <c r="A91" s="40"/>
      <c r="B91" s="41" t="e">
        <f>VLOOKUP(A91,'Listas deplegables'!$A$2:$B$19,2,0)</f>
        <v>#N/A</v>
      </c>
      <c r="C91" s="42"/>
      <c r="D91" s="42"/>
      <c r="E91" s="43"/>
      <c r="F91" s="43"/>
      <c r="G91" s="43"/>
      <c r="H91" s="43"/>
      <c r="I91" s="17"/>
      <c r="J91" s="109"/>
      <c r="K91" s="26"/>
      <c r="L91" s="43"/>
      <c r="M91" s="95"/>
      <c r="N91" s="95"/>
      <c r="O91" s="95"/>
      <c r="P91" s="12"/>
      <c r="Q91" s="12"/>
      <c r="R91" s="102"/>
      <c r="S91" s="94"/>
      <c r="T91" s="95"/>
      <c r="U91" s="95"/>
      <c r="V91" s="96"/>
      <c r="W91" s="94"/>
      <c r="X91" s="95"/>
      <c r="Y91" s="95"/>
      <c r="Z91" s="95"/>
      <c r="AA91" s="95"/>
      <c r="AB91" s="95"/>
      <c r="AC91" s="96"/>
    </row>
    <row r="92" spans="1:29" s="39" customFormat="1" hidden="1" x14ac:dyDescent="0.25">
      <c r="A92" s="40"/>
      <c r="B92" s="41" t="e">
        <f>VLOOKUP(A92,'Listas deplegables'!$A$2:$B$19,2,0)</f>
        <v>#N/A</v>
      </c>
      <c r="C92" s="42"/>
      <c r="D92" s="42"/>
      <c r="E92" s="43"/>
      <c r="F92" s="43"/>
      <c r="G92" s="43"/>
      <c r="H92" s="43"/>
      <c r="I92" s="17"/>
      <c r="J92" s="109"/>
      <c r="K92" s="26"/>
      <c r="L92" s="43"/>
      <c r="M92" s="95"/>
      <c r="N92" s="95"/>
      <c r="O92" s="95"/>
      <c r="P92" s="12"/>
      <c r="Q92" s="12"/>
      <c r="R92" s="102"/>
      <c r="S92" s="94"/>
      <c r="T92" s="95"/>
      <c r="U92" s="95"/>
      <c r="V92" s="96"/>
      <c r="W92" s="94"/>
      <c r="X92" s="95"/>
      <c r="Y92" s="95"/>
      <c r="Z92" s="95"/>
      <c r="AA92" s="95"/>
      <c r="AB92" s="95"/>
      <c r="AC92" s="96"/>
    </row>
    <row r="93" spans="1:29" s="39" customFormat="1" hidden="1" x14ac:dyDescent="0.25">
      <c r="A93" s="40"/>
      <c r="B93" s="41" t="e">
        <f>VLOOKUP(A93,'Listas deplegables'!$A$2:$B$19,2,0)</f>
        <v>#N/A</v>
      </c>
      <c r="C93" s="42"/>
      <c r="D93" s="42"/>
      <c r="E93" s="43"/>
      <c r="F93" s="43"/>
      <c r="G93" s="43"/>
      <c r="H93" s="43"/>
      <c r="I93" s="17"/>
      <c r="J93" s="109"/>
      <c r="K93" s="26"/>
      <c r="L93" s="43"/>
      <c r="M93" s="95"/>
      <c r="N93" s="95"/>
      <c r="O93" s="95"/>
      <c r="P93" s="12"/>
      <c r="Q93" s="12"/>
      <c r="R93" s="102"/>
      <c r="S93" s="94"/>
      <c r="T93" s="95"/>
      <c r="U93" s="95"/>
      <c r="V93" s="96"/>
      <c r="W93" s="94"/>
      <c r="X93" s="95"/>
      <c r="Y93" s="95"/>
      <c r="Z93" s="95"/>
      <c r="AA93" s="95"/>
      <c r="AB93" s="95"/>
      <c r="AC93" s="96"/>
    </row>
    <row r="94" spans="1:29" s="39" customFormat="1" hidden="1" x14ac:dyDescent="0.25">
      <c r="A94" s="40"/>
      <c r="B94" s="41" t="e">
        <f>VLOOKUP(A94,'Listas deplegables'!$A$2:$B$19,2,0)</f>
        <v>#N/A</v>
      </c>
      <c r="C94" s="42"/>
      <c r="D94" s="42"/>
      <c r="E94" s="43"/>
      <c r="F94" s="43"/>
      <c r="G94" s="43"/>
      <c r="H94" s="43"/>
      <c r="I94" s="17"/>
      <c r="J94" s="109"/>
      <c r="K94" s="26"/>
      <c r="L94" s="43"/>
      <c r="M94" s="95"/>
      <c r="N94" s="95"/>
      <c r="O94" s="95"/>
      <c r="P94" s="12"/>
      <c r="Q94" s="12"/>
      <c r="R94" s="102"/>
      <c r="S94" s="94"/>
      <c r="T94" s="95"/>
      <c r="U94" s="95"/>
      <c r="V94" s="96"/>
      <c r="W94" s="94"/>
      <c r="X94" s="95"/>
      <c r="Y94" s="95"/>
      <c r="Z94" s="95"/>
      <c r="AA94" s="95"/>
      <c r="AB94" s="95"/>
      <c r="AC94" s="96"/>
    </row>
    <row r="95" spans="1:29" s="39" customFormat="1" hidden="1" x14ac:dyDescent="0.25">
      <c r="A95" s="40"/>
      <c r="B95" s="41" t="e">
        <f>VLOOKUP(A95,'Listas deplegables'!$A$2:$B$19,2,0)</f>
        <v>#N/A</v>
      </c>
      <c r="C95" s="42"/>
      <c r="D95" s="42"/>
      <c r="E95" s="43"/>
      <c r="F95" s="43"/>
      <c r="G95" s="43"/>
      <c r="H95" s="43"/>
      <c r="I95" s="17"/>
      <c r="J95" s="109"/>
      <c r="K95" s="26"/>
      <c r="L95" s="43"/>
      <c r="M95" s="95"/>
      <c r="N95" s="95"/>
      <c r="O95" s="95"/>
      <c r="P95" s="12"/>
      <c r="Q95" s="12"/>
      <c r="R95" s="102"/>
      <c r="S95" s="94"/>
      <c r="T95" s="95"/>
      <c r="U95" s="95"/>
      <c r="V95" s="96"/>
      <c r="W95" s="94"/>
      <c r="X95" s="95"/>
      <c r="Y95" s="95"/>
      <c r="Z95" s="95"/>
      <c r="AA95" s="95"/>
      <c r="AB95" s="95"/>
      <c r="AC95" s="96"/>
    </row>
    <row r="96" spans="1:29" s="39" customFormat="1" hidden="1" x14ac:dyDescent="0.25">
      <c r="A96" s="40"/>
      <c r="B96" s="41" t="e">
        <f>VLOOKUP(A96,'Listas deplegables'!$A$2:$B$19,2,0)</f>
        <v>#N/A</v>
      </c>
      <c r="C96" s="42"/>
      <c r="D96" s="42"/>
      <c r="E96" s="43"/>
      <c r="F96" s="43"/>
      <c r="G96" s="43"/>
      <c r="H96" s="43"/>
      <c r="I96" s="17"/>
      <c r="J96" s="109"/>
      <c r="K96" s="26"/>
      <c r="L96" s="43"/>
      <c r="M96" s="95"/>
      <c r="N96" s="95"/>
      <c r="O96" s="95"/>
      <c r="P96" s="12"/>
      <c r="Q96" s="12"/>
      <c r="R96" s="102"/>
      <c r="S96" s="94"/>
      <c r="T96" s="95"/>
      <c r="U96" s="95"/>
      <c r="V96" s="96"/>
      <c r="W96" s="94"/>
      <c r="X96" s="95"/>
      <c r="Y96" s="95"/>
      <c r="Z96" s="95"/>
      <c r="AA96" s="95"/>
      <c r="AB96" s="95"/>
      <c r="AC96" s="96"/>
    </row>
    <row r="97" spans="1:29" s="39" customFormat="1" hidden="1" x14ac:dyDescent="0.25">
      <c r="A97" s="40"/>
      <c r="B97" s="41" t="e">
        <f>VLOOKUP(A97,'Listas deplegables'!$A$2:$B$19,2,0)</f>
        <v>#N/A</v>
      </c>
      <c r="C97" s="42"/>
      <c r="D97" s="42"/>
      <c r="E97" s="43"/>
      <c r="F97" s="43"/>
      <c r="G97" s="43"/>
      <c r="H97" s="43"/>
      <c r="I97" s="17"/>
      <c r="J97" s="109"/>
      <c r="K97" s="26"/>
      <c r="L97" s="43"/>
      <c r="M97" s="95"/>
      <c r="N97" s="95"/>
      <c r="O97" s="95"/>
      <c r="P97" s="12"/>
      <c r="Q97" s="12"/>
      <c r="R97" s="102"/>
      <c r="S97" s="94"/>
      <c r="T97" s="95"/>
      <c r="U97" s="95"/>
      <c r="V97" s="96"/>
      <c r="W97" s="94"/>
      <c r="X97" s="95"/>
      <c r="Y97" s="95"/>
      <c r="Z97" s="95"/>
      <c r="AA97" s="95"/>
      <c r="AB97" s="95"/>
      <c r="AC97" s="96"/>
    </row>
    <row r="98" spans="1:29" s="39" customFormat="1" ht="13.5" hidden="1" thickBot="1" x14ac:dyDescent="0.3">
      <c r="A98" s="47"/>
      <c r="B98" s="48" t="e">
        <f>VLOOKUP(A98,'Listas deplegables'!$A$2:$B$19,2,0)</f>
        <v>#N/A</v>
      </c>
      <c r="C98" s="49"/>
      <c r="D98" s="49"/>
      <c r="E98" s="50"/>
      <c r="F98" s="50"/>
      <c r="G98" s="50"/>
      <c r="H98" s="50"/>
      <c r="I98" s="18"/>
      <c r="J98" s="110"/>
      <c r="K98" s="27"/>
      <c r="L98" s="50"/>
      <c r="M98" s="97"/>
      <c r="N98" s="97"/>
      <c r="O98" s="97"/>
      <c r="P98" s="13"/>
      <c r="Q98" s="13"/>
      <c r="R98" s="98"/>
      <c r="S98" s="99"/>
      <c r="T98" s="97"/>
      <c r="U98" s="97"/>
      <c r="V98" s="100"/>
      <c r="W98" s="99"/>
      <c r="X98" s="97"/>
      <c r="Y98" s="97"/>
      <c r="Z98" s="97"/>
      <c r="AA98" s="97"/>
      <c r="AB98" s="97"/>
      <c r="AC98" s="100"/>
    </row>
    <row r="99" spans="1:29" s="10" customFormat="1" hidden="1" x14ac:dyDescent="0.2">
      <c r="A99" s="10" t="s">
        <v>119</v>
      </c>
      <c r="B99" s="20" t="s">
        <v>119</v>
      </c>
      <c r="C99" s="10" t="s">
        <v>119</v>
      </c>
      <c r="E99" s="10" t="s">
        <v>119</v>
      </c>
      <c r="G99" s="10" t="s">
        <v>119</v>
      </c>
      <c r="H99" s="10" t="s">
        <v>119</v>
      </c>
      <c r="I99" s="10" t="s">
        <v>119</v>
      </c>
      <c r="J99" s="277" t="s">
        <v>119</v>
      </c>
      <c r="K99" s="10" t="s">
        <v>119</v>
      </c>
      <c r="L99" s="10" t="s">
        <v>119</v>
      </c>
      <c r="M99" s="20" t="s">
        <v>119</v>
      </c>
      <c r="N99" s="20" t="s">
        <v>119</v>
      </c>
      <c r="O99" s="20" t="s">
        <v>119</v>
      </c>
      <c r="P99" s="20" t="s">
        <v>119</v>
      </c>
      <c r="Q99" s="20" t="s">
        <v>119</v>
      </c>
      <c r="R99" s="20" t="s">
        <v>119</v>
      </c>
      <c r="S99" s="20" t="s">
        <v>119</v>
      </c>
      <c r="T99" s="20" t="s">
        <v>119</v>
      </c>
      <c r="U99" s="20" t="s">
        <v>119</v>
      </c>
      <c r="V99" s="20" t="s">
        <v>119</v>
      </c>
      <c r="W99" s="20" t="s">
        <v>119</v>
      </c>
      <c r="X99" s="20" t="s">
        <v>119</v>
      </c>
      <c r="Y99" s="20" t="s">
        <v>119</v>
      </c>
      <c r="Z99" s="20" t="s">
        <v>119</v>
      </c>
      <c r="AA99" s="20" t="s">
        <v>119</v>
      </c>
      <c r="AB99" s="20" t="s">
        <v>119</v>
      </c>
      <c r="AC99" s="20" t="s">
        <v>119</v>
      </c>
    </row>
  </sheetData>
  <sheetProtection algorithmName="SHA-512" hashValue="jpJ0LW+4vPewOuS7hJ8zezyxrk+FwCf/zuveFPbEw7LzkfWT+0u6NJzOnUH8JCTvVmnNWhXxx0AZxcSDo2K8lw==" saltValue="KsbUU2Ay47OPnDMg8Z3WyQ==" spinCount="100000" sheet="1" objects="1" scenarios="1" autoFilter="0"/>
  <autoFilter ref="A9:AC99" xr:uid="{4DA643D2-EC6F-4CF6-A94B-95E77FFC3A52}">
    <filterColumn colId="26">
      <filters>
        <filter val="No"/>
      </filters>
    </filterColumn>
  </autoFilter>
  <mergeCells count="23">
    <mergeCell ref="AC35:AC36"/>
    <mergeCell ref="AC19:AC21"/>
    <mergeCell ref="AC22:AC23"/>
    <mergeCell ref="AC24:AC25"/>
    <mergeCell ref="AC33:AC34"/>
    <mergeCell ref="AC29:AC31"/>
    <mergeCell ref="AC10:AC12"/>
    <mergeCell ref="AC13:AC15"/>
    <mergeCell ref="AC16:AC18"/>
    <mergeCell ref="A8:I8"/>
    <mergeCell ref="J8:R8"/>
    <mergeCell ref="S8:V8"/>
    <mergeCell ref="W8:AC8"/>
    <mergeCell ref="L4:M5"/>
    <mergeCell ref="A1:AC1"/>
    <mergeCell ref="A6:AC6"/>
    <mergeCell ref="K4:K5"/>
    <mergeCell ref="K2:M3"/>
    <mergeCell ref="AC37:AC38"/>
    <mergeCell ref="AC39:AC42"/>
    <mergeCell ref="AC43:AC44"/>
    <mergeCell ref="AC45:AC46"/>
    <mergeCell ref="AC47:AC48"/>
  </mergeCell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8">
        <x14:dataValidation type="list" allowBlank="1" showInputMessage="1" showErrorMessage="1" xr:uid="{5464BB3B-FFD0-4399-B341-930A1CCBBE3D}">
          <x14:formula1>
            <xm:f>'Listas deplegables'!$A$2:$A$19</xm:f>
          </x14:formula1>
          <xm:sqref>A100:A135 A10:A98</xm:sqref>
        </x14:dataValidation>
        <x14:dataValidation type="list" allowBlank="1" showInputMessage="1" showErrorMessage="1" xr:uid="{81AC6984-D366-48D7-8CC5-8894B02D6859}">
          <x14:formula1>
            <xm:f>'Listas deplegables'!$K$2:$K$3</xm:f>
          </x14:formula1>
          <xm:sqref>K4</xm:sqref>
        </x14:dataValidation>
        <x14:dataValidation type="list" allowBlank="1" showInputMessage="1" showErrorMessage="1" xr:uid="{499BBA7C-9128-4B26-8FAF-F55F3E105986}">
          <x14:formula1>
            <xm:f>'Listas deplegables'!$L$2:$L$4</xm:f>
          </x14:formula1>
          <xm:sqref>L4</xm:sqref>
        </x14:dataValidation>
        <x14:dataValidation type="list" allowBlank="1" showInputMessage="1" showErrorMessage="1" xr:uid="{E019166F-5BBF-4531-AECE-BB869AA4B103}">
          <x14:formula1>
            <xm:f>'Listas deplegables'!$E$2:$E$4</xm:f>
          </x14:formula1>
          <xm:sqref>M10:O98 R10:R11 R13:R23 R32:R98 J10:J98 R28:R29</xm:sqref>
        </x14:dataValidation>
        <x14:dataValidation type="list" allowBlank="1" showInputMessage="1" showErrorMessage="1" xr:uid="{75821A34-46AA-4DB0-9B73-642643FFEE87}">
          <x14:formula1>
            <xm:f>'Listas deplegables'!$H$2:$H$4</xm:f>
          </x14:formula1>
          <xm:sqref>U37 U47:V98 U19:U23 V19:V21 V34:V35 U39:V39 U10:V10 U12:V16 S10:S98 U32:U35 U43</xm:sqref>
        </x14:dataValidation>
        <x14:dataValidation type="list" allowBlank="1" showInputMessage="1" showErrorMessage="1" xr:uid="{98584A38-7C65-4959-88FC-A3A29340E67C}">
          <x14:formula1>
            <xm:f>'Listas deplegables'!$E$2:$E$3</xm:f>
          </x14:formula1>
          <xm:sqref>D10 D13:D14</xm:sqref>
        </x14:dataValidation>
        <x14:dataValidation type="list" allowBlank="1" showInputMessage="1" showErrorMessage="1" xr:uid="{CE9E84E5-9FC1-4879-BC55-ED391EBF7596}">
          <x14:formula1>
            <xm:f>'Listas deplegables'!$J$2:$J$3</xm:f>
          </x14:formula1>
          <xm:sqref>D16 D19</xm:sqref>
        </x14:dataValidation>
        <x14:dataValidation type="list" allowBlank="1" showInputMessage="1" showErrorMessage="1" xr:uid="{228ABEBD-103F-434B-ABF0-25516893AF6D}">
          <x14:formula1>
            <xm:f>'Listas deplegables'!$H$2:$H$5</xm:f>
          </x14:formula1>
          <xm:sqref>U17:V18 U36:V36 V30:V31 U40:V42 V28 U11:V11 U24:U31 V24 U44:U46 V45:V46</xm:sqref>
        </x14:dataValidation>
        <x14:dataValidation type="list" allowBlank="1" showInputMessage="1" showErrorMessage="1" xr:uid="{E29FA11B-9A8C-4F78-980A-A27C61AC8CC7}">
          <x14:formula1>
            <xm:f>'Listas deplegables'!$E$2:$E$6</xm:f>
          </x14:formula1>
          <xm:sqref>R30:R31 R12</xm:sqref>
        </x14:dataValidation>
        <x14:dataValidation type="list" allowBlank="1" showInputMessage="1" showErrorMessage="1" xr:uid="{55DE711D-F039-417B-9F15-CE9F73403269}">
          <x14:formula1>
            <xm:f>'Listas deplegables'!$H$2:$H$6</xm:f>
          </x14:formula1>
          <xm:sqref>U38 V22:V23</xm:sqref>
        </x14:dataValidation>
        <x14:dataValidation type="list" allowBlank="1" showInputMessage="1" showErrorMessage="1" xr:uid="{FD7A97C1-A23A-4484-ABC4-1208B5553D7F}">
          <x14:formula1>
            <xm:f>'Listas deplegables'!$E$2:$E$5</xm:f>
          </x14:formula1>
          <xm:sqref>R24:R27 V25:V27 V29 V32:V33 V37:V38 V43:V44</xm:sqref>
        </x14:dataValidation>
        <x14:dataValidation type="list" allowBlank="1" showInputMessage="1" showErrorMessage="1" xr:uid="{F11359A4-1AE1-4C96-8278-161FA765158D}">
          <x14:formula1>
            <xm:f>'Listas deplegables'!$D$2:$D$5</xm:f>
          </x14:formula1>
          <xm:sqref>H10:H98</xm:sqref>
        </x14:dataValidation>
        <x14:dataValidation type="list" allowBlank="1" showInputMessage="1" showErrorMessage="1" xr:uid="{8803F9CA-8A20-4473-87EF-A96F973630D5}">
          <x14:formula1>
            <xm:f>'Listas deplegables'!$F$2:$F$5</xm:f>
          </x14:formula1>
          <xm:sqref>L10:L98</xm:sqref>
        </x14:dataValidation>
        <x14:dataValidation type="list" allowBlank="1" showInputMessage="1" showErrorMessage="1" xr:uid="{00665E3C-606F-4224-B3D0-AB804D1AA88B}">
          <x14:formula1>
            <xm:f>'Listas deplegables'!$G$2:$G$5</xm:f>
          </x14:formula1>
          <xm:sqref>I10:I98 Q10:Q98</xm:sqref>
        </x14:dataValidation>
        <x14:dataValidation type="list" allowBlank="1" showInputMessage="1" showErrorMessage="1" xr:uid="{C8B83021-09BD-4BAF-BEBE-F6A9167473D3}">
          <x14:formula1>
            <xm:f>'Listas deplegables'!$I$2:$I$5</xm:f>
          </x14:formula1>
          <xm:sqref>P10:P98</xm:sqref>
        </x14:dataValidation>
        <x14:dataValidation type="list" allowBlank="1" showInputMessage="1" showErrorMessage="1" xr:uid="{5492B70C-4DB9-4697-82C1-C3A2E3A856BD}">
          <x14:formula1>
            <xm:f>'Listas deplegables'!$J$2:$J$4</xm:f>
          </x14:formula1>
          <xm:sqref>W10:W98</xm:sqref>
        </x14:dataValidation>
        <x14:dataValidation type="list" allowBlank="1" showInputMessage="1" showErrorMessage="1" xr:uid="{8445AE53-B66B-4DAE-A765-0961D8B5FFC9}">
          <x14:formula1>
            <xm:f>'Listas deplegables'!$J$2:$J$5</xm:f>
          </x14:formula1>
          <xm:sqref>X10:Z98</xm:sqref>
        </x14:dataValidation>
        <x14:dataValidation type="list" allowBlank="1" showInputMessage="1" showErrorMessage="1" xr:uid="{096D3AC4-7F8A-450B-9BBE-3AE84BE8F650}">
          <x14:formula1>
            <xm:f>'Listas deplegables'!$K$2:$K$5</xm:f>
          </x14:formula1>
          <xm:sqref>AA1:AA1048576</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29E87-1A0D-4927-8ABB-7B4F9E4C9F91}">
  <dimension ref="A1:AB100"/>
  <sheetViews>
    <sheetView showGridLines="0" zoomScale="80" zoomScaleNormal="80" workbookViewId="0">
      <selection activeCell="A19" sqref="A19"/>
    </sheetView>
  </sheetViews>
  <sheetFormatPr baseColWidth="10" defaultColWidth="11.42578125" defaultRowHeight="12.75" zeroHeight="1" x14ac:dyDescent="0.2"/>
  <cols>
    <col min="1" max="1" width="28.28515625" style="4" bestFit="1" customWidth="1"/>
    <col min="2" max="2" width="7" style="21" customWidth="1"/>
    <col min="3" max="3" width="55.7109375" style="4" customWidth="1"/>
    <col min="4" max="4" width="18.42578125" style="4" customWidth="1"/>
    <col min="5" max="5" width="13.5703125" style="4" customWidth="1"/>
    <col min="6" max="6" width="17.7109375" style="4" customWidth="1"/>
    <col min="7" max="7" width="17.28515625" style="4" customWidth="1"/>
    <col min="8" max="8" width="13.5703125" style="4" bestFit="1" customWidth="1"/>
    <col min="9" max="9" width="11.42578125" style="4"/>
    <col min="10" max="10" width="21.28515625" style="4" customWidth="1"/>
    <col min="11" max="11" width="65.85546875" style="4" customWidth="1"/>
    <col min="12" max="12" width="11.42578125" style="4"/>
    <col min="13" max="13" width="15.5703125" style="4" customWidth="1"/>
    <col min="14" max="14" width="23.7109375" style="4" customWidth="1"/>
    <col min="15" max="16" width="22.85546875" style="4" customWidth="1"/>
    <col min="17" max="18" width="21.5703125" style="4" customWidth="1"/>
    <col min="19" max="19" width="19.85546875" style="4" customWidth="1"/>
    <col min="20" max="20" width="40.85546875" style="4" customWidth="1"/>
    <col min="21" max="21" width="25.28515625" style="4" customWidth="1"/>
    <col min="22" max="22" width="26.140625" style="4" customWidth="1"/>
    <col min="23" max="23" width="20.28515625" style="4" customWidth="1"/>
    <col min="24" max="24" width="22.42578125" style="4" customWidth="1"/>
    <col min="25" max="25" width="22.5703125" style="4" customWidth="1"/>
    <col min="26" max="26" width="20" style="4" customWidth="1"/>
    <col min="27" max="27" width="13.42578125" style="4" bestFit="1" customWidth="1"/>
    <col min="28" max="28" width="73.7109375" style="4" customWidth="1"/>
    <col min="29" max="16384" width="11.42578125" style="4"/>
  </cols>
  <sheetData>
    <row r="1" spans="1:28" ht="17.100000000000001" customHeight="1" thickBot="1" x14ac:dyDescent="0.25">
      <c r="A1" s="299" t="s">
        <v>120</v>
      </c>
      <c r="B1" s="299"/>
      <c r="C1" s="299"/>
      <c r="D1" s="299"/>
      <c r="E1" s="299"/>
      <c r="F1" s="299"/>
      <c r="G1" s="299"/>
      <c r="H1" s="299"/>
      <c r="I1" s="299"/>
      <c r="J1" s="299"/>
      <c r="K1" s="299"/>
      <c r="L1" s="299"/>
      <c r="M1" s="299"/>
      <c r="N1" s="299"/>
      <c r="O1" s="299"/>
      <c r="P1" s="299"/>
      <c r="Q1" s="299"/>
      <c r="R1" s="299"/>
      <c r="S1" s="299"/>
      <c r="T1" s="299"/>
      <c r="U1" s="299"/>
      <c r="V1" s="299"/>
      <c r="W1" s="299"/>
      <c r="X1" s="299"/>
      <c r="Y1" s="299"/>
      <c r="Z1" s="299"/>
      <c r="AA1" s="299"/>
      <c r="AB1" s="299"/>
    </row>
    <row r="2" spans="1:28" ht="17.100000000000001" customHeight="1" x14ac:dyDescent="0.2">
      <c r="A2" s="5"/>
      <c r="B2" s="6" t="s">
        <v>1</v>
      </c>
      <c r="C2" s="6"/>
      <c r="D2" s="6"/>
      <c r="E2" s="5"/>
      <c r="F2" s="5"/>
      <c r="G2" s="5"/>
      <c r="I2" s="303" t="s">
        <v>121</v>
      </c>
      <c r="J2" s="304"/>
      <c r="K2" s="305"/>
      <c r="O2" s="1"/>
      <c r="P2" s="1"/>
      <c r="Q2" s="1"/>
      <c r="R2" s="1"/>
      <c r="S2" s="1"/>
      <c r="T2" s="1"/>
      <c r="U2" s="1"/>
      <c r="V2" s="1"/>
      <c r="W2" s="1"/>
      <c r="X2" s="1"/>
      <c r="Y2" s="1"/>
      <c r="Z2" s="1"/>
      <c r="AA2" s="1"/>
      <c r="AB2" s="3"/>
    </row>
    <row r="3" spans="1:28" ht="17.100000000000001" customHeight="1" thickBot="1" x14ac:dyDescent="0.25">
      <c r="A3" s="5"/>
      <c r="B3" s="6" t="s">
        <v>3</v>
      </c>
      <c r="C3" s="6"/>
      <c r="D3" s="6"/>
      <c r="E3" s="5"/>
      <c r="F3" s="5"/>
      <c r="G3" s="5"/>
      <c r="I3" s="306"/>
      <c r="J3" s="307"/>
      <c r="K3" s="308"/>
      <c r="O3" s="1"/>
      <c r="P3" s="1"/>
      <c r="Q3" s="1"/>
      <c r="R3" s="1"/>
      <c r="S3" s="1"/>
      <c r="T3" s="1"/>
      <c r="U3" s="1"/>
      <c r="V3" s="1"/>
      <c r="W3" s="1"/>
      <c r="X3" s="1"/>
      <c r="Y3" s="1"/>
      <c r="Z3" s="1"/>
      <c r="AA3" s="1"/>
      <c r="AB3" s="3"/>
    </row>
    <row r="4" spans="1:28" ht="17.100000000000001" customHeight="1" x14ac:dyDescent="0.2">
      <c r="A4" s="5"/>
      <c r="B4" s="6" t="s">
        <v>285</v>
      </c>
      <c r="C4" s="6"/>
      <c r="D4" s="6"/>
      <c r="E4" s="5"/>
      <c r="F4" s="5"/>
      <c r="G4" s="5"/>
      <c r="I4" s="301" t="s">
        <v>4</v>
      </c>
      <c r="J4" s="295" t="s">
        <v>5</v>
      </c>
      <c r="K4" s="296"/>
      <c r="N4" s="1"/>
      <c r="O4" s="1"/>
      <c r="P4" s="1"/>
      <c r="Q4" s="1"/>
      <c r="R4" s="1"/>
      <c r="S4" s="1"/>
      <c r="T4" s="1"/>
      <c r="U4" s="1"/>
      <c r="V4" s="1"/>
      <c r="W4" s="1"/>
      <c r="X4" s="1"/>
      <c r="Y4" s="1"/>
      <c r="Z4" s="1"/>
      <c r="AA4" s="1"/>
      <c r="AB4" s="3"/>
    </row>
    <row r="5" spans="1:28" ht="17.100000000000001" customHeight="1" thickBot="1" x14ac:dyDescent="0.25">
      <c r="A5" s="7"/>
      <c r="B5" s="8" t="s">
        <v>286</v>
      </c>
      <c r="C5" s="2"/>
      <c r="D5" s="2"/>
      <c r="E5" s="7"/>
      <c r="F5" s="7"/>
      <c r="G5" s="1"/>
      <c r="I5" s="302"/>
      <c r="J5" s="297"/>
      <c r="K5" s="298"/>
      <c r="L5" s="1"/>
      <c r="M5" s="2"/>
      <c r="N5" s="1"/>
      <c r="O5" s="1"/>
      <c r="P5" s="1"/>
      <c r="Q5" s="1"/>
      <c r="R5" s="1"/>
      <c r="S5" s="1"/>
      <c r="T5" s="1"/>
      <c r="U5" s="1"/>
      <c r="V5" s="1"/>
      <c r="W5" s="1"/>
      <c r="X5" s="1"/>
      <c r="Y5" s="1"/>
      <c r="Z5" s="1"/>
      <c r="AA5" s="1"/>
      <c r="AB5" s="3"/>
    </row>
    <row r="6" spans="1:28" ht="17.100000000000001" customHeight="1" x14ac:dyDescent="0.2">
      <c r="A6" s="300" t="s">
        <v>122</v>
      </c>
      <c r="B6" s="300"/>
      <c r="C6" s="300"/>
      <c r="D6" s="300"/>
      <c r="E6" s="300"/>
      <c r="F6" s="300"/>
      <c r="G6" s="300"/>
      <c r="H6" s="300"/>
      <c r="I6" s="300"/>
      <c r="J6" s="300"/>
      <c r="K6" s="300"/>
      <c r="L6" s="300"/>
      <c r="M6" s="300"/>
      <c r="N6" s="300"/>
      <c r="O6" s="300"/>
      <c r="P6" s="300"/>
      <c r="Q6" s="300"/>
      <c r="R6" s="300"/>
      <c r="S6" s="300"/>
      <c r="T6" s="300"/>
      <c r="U6" s="300"/>
      <c r="V6" s="300"/>
      <c r="W6" s="300"/>
      <c r="X6" s="300"/>
      <c r="Y6" s="300"/>
      <c r="Z6" s="300"/>
      <c r="AA6" s="300"/>
      <c r="AB6" s="300"/>
    </row>
    <row r="7" spans="1:28" s="1" customFormat="1" ht="17.100000000000001" customHeight="1" thickBot="1" x14ac:dyDescent="0.25">
      <c r="A7" s="19"/>
      <c r="B7" s="19"/>
      <c r="C7" s="19"/>
      <c r="D7" s="19"/>
      <c r="E7" s="19"/>
      <c r="F7" s="19"/>
      <c r="G7" s="19"/>
      <c r="H7" s="19"/>
      <c r="I7" s="19"/>
      <c r="J7" s="19"/>
      <c r="K7" s="19"/>
      <c r="L7" s="19"/>
      <c r="M7" s="19"/>
      <c r="N7" s="19"/>
      <c r="O7" s="19"/>
      <c r="P7" s="19"/>
      <c r="Q7" s="19"/>
      <c r="R7" s="19"/>
      <c r="S7" s="19"/>
      <c r="T7" s="19"/>
      <c r="U7" s="19"/>
      <c r="V7" s="19"/>
      <c r="W7" s="19"/>
      <c r="X7" s="19"/>
      <c r="Y7" s="19"/>
      <c r="Z7" s="19"/>
      <c r="AA7" s="19"/>
      <c r="AB7" s="19"/>
    </row>
    <row r="8" spans="1:28" ht="15.75" customHeight="1" thickBot="1" x14ac:dyDescent="0.25">
      <c r="A8" s="309" t="s">
        <v>7</v>
      </c>
      <c r="B8" s="310"/>
      <c r="C8" s="310"/>
      <c r="D8" s="310"/>
      <c r="E8" s="310"/>
      <c r="F8" s="310"/>
      <c r="G8" s="310"/>
      <c r="H8" s="310"/>
      <c r="I8" s="311"/>
      <c r="J8" s="312" t="s">
        <v>8</v>
      </c>
      <c r="K8" s="313"/>
      <c r="L8" s="313"/>
      <c r="M8" s="313"/>
      <c r="N8" s="313"/>
      <c r="O8" s="313"/>
      <c r="P8" s="313"/>
      <c r="Q8" s="313"/>
      <c r="R8" s="313"/>
      <c r="S8" s="314" t="s">
        <v>9</v>
      </c>
      <c r="T8" s="315"/>
      <c r="U8" s="315"/>
      <c r="V8" s="316"/>
      <c r="W8" s="312" t="s">
        <v>10</v>
      </c>
      <c r="X8" s="313"/>
      <c r="Y8" s="313"/>
      <c r="Z8" s="313"/>
      <c r="AA8" s="313"/>
      <c r="AB8" s="331"/>
    </row>
    <row r="9" spans="1:28" ht="52.5" customHeight="1" thickBot="1" x14ac:dyDescent="0.25">
      <c r="A9" s="120" t="s">
        <v>11</v>
      </c>
      <c r="B9" s="121" t="s">
        <v>12</v>
      </c>
      <c r="C9" s="120" t="s">
        <v>13</v>
      </c>
      <c r="D9" s="120" t="s">
        <v>123</v>
      </c>
      <c r="E9" s="121" t="s">
        <v>302</v>
      </c>
      <c r="F9" s="121" t="s">
        <v>16</v>
      </c>
      <c r="G9" s="121" t="s">
        <v>17</v>
      </c>
      <c r="H9" s="120" t="s">
        <v>18</v>
      </c>
      <c r="I9" s="120" t="s">
        <v>19</v>
      </c>
      <c r="J9" s="127" t="s">
        <v>20</v>
      </c>
      <c r="K9" s="123" t="s">
        <v>21</v>
      </c>
      <c r="L9" s="123" t="s">
        <v>22</v>
      </c>
      <c r="M9" s="124" t="s">
        <v>124</v>
      </c>
      <c r="N9" s="123" t="s">
        <v>24</v>
      </c>
      <c r="O9" s="124" t="s">
        <v>25</v>
      </c>
      <c r="P9" s="123" t="s">
        <v>26</v>
      </c>
      <c r="Q9" s="124" t="s">
        <v>27</v>
      </c>
      <c r="R9" s="124" t="s">
        <v>28</v>
      </c>
      <c r="S9" s="125" t="s">
        <v>29</v>
      </c>
      <c r="T9" s="126" t="s">
        <v>30</v>
      </c>
      <c r="U9" s="125" t="s">
        <v>31</v>
      </c>
      <c r="V9" s="126" t="s">
        <v>32</v>
      </c>
      <c r="W9" s="123" t="s">
        <v>33</v>
      </c>
      <c r="X9" s="123" t="s">
        <v>34</v>
      </c>
      <c r="Y9" s="123" t="s">
        <v>35</v>
      </c>
      <c r="Z9" s="123" t="s">
        <v>36</v>
      </c>
      <c r="AA9" s="123" t="s">
        <v>37</v>
      </c>
      <c r="AB9" s="122" t="s">
        <v>125</v>
      </c>
    </row>
    <row r="10" spans="1:28" s="39" customFormat="1" ht="316.5" customHeight="1" thickBot="1" x14ac:dyDescent="0.3">
      <c r="A10" s="28" t="s">
        <v>58</v>
      </c>
      <c r="B10" s="29" t="str">
        <f>VLOOKUP(A10,'Listas deplegables'!$A$2:$B$19,2,0)</f>
        <v xml:space="preserve"> AL</v>
      </c>
      <c r="C10" s="22" t="s">
        <v>126</v>
      </c>
      <c r="D10" s="32" t="s">
        <v>41</v>
      </c>
      <c r="E10" s="128">
        <v>45877</v>
      </c>
      <c r="F10" s="128" t="s">
        <v>62</v>
      </c>
      <c r="G10" s="128">
        <v>46022</v>
      </c>
      <c r="H10" s="32" t="s">
        <v>50</v>
      </c>
      <c r="I10" s="16" t="s">
        <v>59</v>
      </c>
      <c r="J10" s="33" t="s">
        <v>4</v>
      </c>
      <c r="K10" s="54" t="s">
        <v>243</v>
      </c>
      <c r="L10" s="32" t="s">
        <v>44</v>
      </c>
      <c r="M10" s="31" t="s">
        <v>4</v>
      </c>
      <c r="N10" s="31" t="s">
        <v>4</v>
      </c>
      <c r="O10" s="31" t="s">
        <v>4</v>
      </c>
      <c r="P10" s="15" t="s">
        <v>127</v>
      </c>
      <c r="Q10" s="15" t="s">
        <v>128</v>
      </c>
      <c r="R10" s="34" t="s">
        <v>4</v>
      </c>
      <c r="S10" s="35" t="s">
        <v>4</v>
      </c>
      <c r="T10" s="22" t="s">
        <v>129</v>
      </c>
      <c r="U10" s="32" t="s">
        <v>41</v>
      </c>
      <c r="V10" s="37" t="s">
        <v>41</v>
      </c>
      <c r="W10" s="33" t="s">
        <v>90</v>
      </c>
      <c r="X10" s="32" t="s">
        <v>47</v>
      </c>
      <c r="Y10" s="32" t="s">
        <v>47</v>
      </c>
      <c r="Z10" s="32" t="s">
        <v>47</v>
      </c>
      <c r="AA10" s="32" t="s">
        <v>4</v>
      </c>
      <c r="AB10" s="219" t="s">
        <v>296</v>
      </c>
    </row>
    <row r="11" spans="1:28" s="39" customFormat="1" ht="198" customHeight="1" x14ac:dyDescent="0.25">
      <c r="A11" s="65" t="s">
        <v>69</v>
      </c>
      <c r="B11" s="29" t="str">
        <f>VLOOKUP(A11,'Listas deplegables'!$A$2:$B$19,2,0)</f>
        <v xml:space="preserve"> FD</v>
      </c>
      <c r="C11" s="22" t="s">
        <v>130</v>
      </c>
      <c r="D11" s="31" t="s">
        <v>4</v>
      </c>
      <c r="E11" s="115">
        <v>45769</v>
      </c>
      <c r="F11" s="115">
        <v>46022</v>
      </c>
      <c r="G11" s="115">
        <v>46022</v>
      </c>
      <c r="H11" s="31" t="s">
        <v>50</v>
      </c>
      <c r="I11" s="66" t="s">
        <v>43</v>
      </c>
      <c r="J11" s="67" t="s">
        <v>4</v>
      </c>
      <c r="K11" s="22" t="s">
        <v>246</v>
      </c>
      <c r="L11" s="31" t="s">
        <v>44</v>
      </c>
      <c r="M11" s="31" t="s">
        <v>4</v>
      </c>
      <c r="N11" s="31" t="s">
        <v>4</v>
      </c>
      <c r="O11" s="31" t="s">
        <v>4</v>
      </c>
      <c r="P11" s="11" t="s">
        <v>45</v>
      </c>
      <c r="Q11" s="11" t="s">
        <v>43</v>
      </c>
      <c r="R11" s="34" t="s">
        <v>41</v>
      </c>
      <c r="S11" s="28" t="s">
        <v>4</v>
      </c>
      <c r="T11" s="22" t="s">
        <v>131</v>
      </c>
      <c r="U11" s="31" t="s">
        <v>41</v>
      </c>
      <c r="V11" s="38" t="s">
        <v>41</v>
      </c>
      <c r="W11" s="28" t="s">
        <v>41</v>
      </c>
      <c r="X11" s="31" t="s">
        <v>47</v>
      </c>
      <c r="Y11" s="31" t="s">
        <v>47</v>
      </c>
      <c r="Z11" s="31" t="s">
        <v>47</v>
      </c>
      <c r="AA11" s="31" t="s">
        <v>41</v>
      </c>
      <c r="AB11" s="330" t="s">
        <v>304</v>
      </c>
    </row>
    <row r="12" spans="1:28" s="39" customFormat="1" ht="119.25" customHeight="1" thickBot="1" x14ac:dyDescent="0.3">
      <c r="A12" s="68" t="s">
        <v>69</v>
      </c>
      <c r="B12" s="48" t="str">
        <f>VLOOKUP(A12,'Listas deplegables'!$A$2:$B$19,2,0)</f>
        <v xml:space="preserve"> FD</v>
      </c>
      <c r="C12" s="50"/>
      <c r="D12" s="50"/>
      <c r="E12" s="50"/>
      <c r="F12" s="50"/>
      <c r="G12" s="50"/>
      <c r="H12" s="50"/>
      <c r="I12" s="18"/>
      <c r="J12" s="51" t="s">
        <v>4</v>
      </c>
      <c r="K12" s="24" t="s">
        <v>134</v>
      </c>
      <c r="L12" s="50" t="s">
        <v>44</v>
      </c>
      <c r="M12" s="50" t="s">
        <v>41</v>
      </c>
      <c r="N12" s="50" t="s">
        <v>4</v>
      </c>
      <c r="O12" s="50" t="s">
        <v>4</v>
      </c>
      <c r="P12" s="13" t="s">
        <v>45</v>
      </c>
      <c r="Q12" s="13" t="s">
        <v>43</v>
      </c>
      <c r="R12" s="52" t="s">
        <v>41</v>
      </c>
      <c r="S12" s="47"/>
      <c r="T12" s="50"/>
      <c r="U12" s="50"/>
      <c r="V12" s="50"/>
      <c r="W12" s="47"/>
      <c r="X12" s="50"/>
      <c r="Y12" s="50"/>
      <c r="Z12" s="50"/>
      <c r="AA12" s="50"/>
      <c r="AB12" s="322"/>
    </row>
    <row r="13" spans="1:28" s="39" customFormat="1" ht="200.25" customHeight="1" thickBot="1" x14ac:dyDescent="0.3">
      <c r="A13" s="65" t="s">
        <v>74</v>
      </c>
      <c r="B13" s="29" t="str">
        <f>VLOOKUP(A13,'Listas deplegables'!$A$2:$B$19,2,0)</f>
        <v xml:space="preserve"> ATC</v>
      </c>
      <c r="C13" s="22" t="s">
        <v>132</v>
      </c>
      <c r="D13" s="31" t="s">
        <v>4</v>
      </c>
      <c r="E13" s="128" t="s">
        <v>62</v>
      </c>
      <c r="F13" s="128">
        <v>46009</v>
      </c>
      <c r="G13" s="128">
        <v>46022</v>
      </c>
      <c r="H13" s="31" t="s">
        <v>50</v>
      </c>
      <c r="I13" s="66" t="s">
        <v>59</v>
      </c>
      <c r="J13" s="67" t="s">
        <v>4</v>
      </c>
      <c r="K13" s="22" t="s">
        <v>253</v>
      </c>
      <c r="L13" s="31" t="s">
        <v>44</v>
      </c>
      <c r="M13" s="31" t="s">
        <v>4</v>
      </c>
      <c r="N13" s="31" t="s">
        <v>4</v>
      </c>
      <c r="O13" s="31" t="s">
        <v>4</v>
      </c>
      <c r="P13" s="11" t="s">
        <v>127</v>
      </c>
      <c r="Q13" s="11" t="s">
        <v>59</v>
      </c>
      <c r="R13" s="86" t="s">
        <v>142</v>
      </c>
      <c r="S13" s="28" t="s">
        <v>4</v>
      </c>
      <c r="T13" s="22" t="s">
        <v>256</v>
      </c>
      <c r="U13" s="31" t="s">
        <v>41</v>
      </c>
      <c r="V13" s="86" t="s">
        <v>142</v>
      </c>
      <c r="W13" s="28" t="s">
        <v>41</v>
      </c>
      <c r="X13" s="31" t="s">
        <v>47</v>
      </c>
      <c r="Y13" s="31" t="s">
        <v>47</v>
      </c>
      <c r="Z13" s="31" t="s">
        <v>47</v>
      </c>
      <c r="AA13" s="31" t="s">
        <v>41</v>
      </c>
      <c r="AB13" s="330" t="s">
        <v>303</v>
      </c>
    </row>
    <row r="14" spans="1:28" s="39" customFormat="1" ht="139.5" customHeight="1" thickBot="1" x14ac:dyDescent="0.3">
      <c r="A14" s="55" t="s">
        <v>74</v>
      </c>
      <c r="B14" s="41" t="str">
        <f>VLOOKUP(A14,'Listas deplegables'!$A$2:$B$19,2,0)</f>
        <v xml:space="preserve"> ATC</v>
      </c>
      <c r="C14" s="43"/>
      <c r="D14" s="43"/>
      <c r="E14" s="43"/>
      <c r="F14" s="43"/>
      <c r="G14" s="43"/>
      <c r="H14" s="43"/>
      <c r="I14" s="17"/>
      <c r="J14" s="44" t="s">
        <v>4</v>
      </c>
      <c r="K14" s="23" t="s">
        <v>254</v>
      </c>
      <c r="L14" s="43" t="s">
        <v>44</v>
      </c>
      <c r="M14" s="43" t="s">
        <v>4</v>
      </c>
      <c r="N14" s="43" t="s">
        <v>4</v>
      </c>
      <c r="O14" s="43" t="s">
        <v>4</v>
      </c>
      <c r="P14" s="12" t="s">
        <v>127</v>
      </c>
      <c r="Q14" s="12" t="s">
        <v>59</v>
      </c>
      <c r="R14" s="86" t="s">
        <v>142</v>
      </c>
      <c r="S14" s="40" t="s">
        <v>4</v>
      </c>
      <c r="T14" s="23" t="s">
        <v>133</v>
      </c>
      <c r="U14" s="43" t="s">
        <v>41</v>
      </c>
      <c r="V14" s="86" t="s">
        <v>142</v>
      </c>
      <c r="W14" s="40"/>
      <c r="X14" s="43"/>
      <c r="Y14" s="43"/>
      <c r="Z14" s="43"/>
      <c r="AA14" s="43"/>
      <c r="AB14" s="321"/>
    </row>
    <row r="15" spans="1:28" s="39" customFormat="1" ht="109.5" customHeight="1" thickBot="1" x14ac:dyDescent="0.3">
      <c r="A15" s="68" t="s">
        <v>74</v>
      </c>
      <c r="B15" s="48" t="str">
        <f>VLOOKUP(A15,'Listas deplegables'!$A$2:$B$19,2,0)</f>
        <v xml:space="preserve"> ATC</v>
      </c>
      <c r="C15" s="50"/>
      <c r="D15" s="50"/>
      <c r="E15" s="50"/>
      <c r="F15" s="50"/>
      <c r="G15" s="50"/>
      <c r="H15" s="50"/>
      <c r="I15" s="18"/>
      <c r="J15" s="51" t="s">
        <v>4</v>
      </c>
      <c r="K15" s="24" t="s">
        <v>255</v>
      </c>
      <c r="L15" s="50" t="s">
        <v>44</v>
      </c>
      <c r="M15" s="50" t="s">
        <v>4</v>
      </c>
      <c r="N15" s="50" t="s">
        <v>4</v>
      </c>
      <c r="O15" s="50" t="s">
        <v>4</v>
      </c>
      <c r="P15" s="13" t="s">
        <v>127</v>
      </c>
      <c r="Q15" s="13" t="s">
        <v>59</v>
      </c>
      <c r="R15" s="86" t="s">
        <v>142</v>
      </c>
      <c r="S15" s="47"/>
      <c r="T15" s="50"/>
      <c r="U15" s="50"/>
      <c r="V15" s="50"/>
      <c r="W15" s="47"/>
      <c r="X15" s="50"/>
      <c r="Y15" s="50"/>
      <c r="Z15" s="50"/>
      <c r="AA15" s="50"/>
      <c r="AB15" s="322"/>
    </row>
    <row r="16" spans="1:28" s="39" customFormat="1" ht="153" x14ac:dyDescent="0.25">
      <c r="A16" s="28" t="s">
        <v>86</v>
      </c>
      <c r="B16" s="29" t="str">
        <f>VLOOKUP(A16,'Listas deplegables'!$A$2:$B$19,2,0)</f>
        <v xml:space="preserve"> GH</v>
      </c>
      <c r="C16" s="22" t="s">
        <v>264</v>
      </c>
      <c r="D16" s="31" t="s">
        <v>4</v>
      </c>
      <c r="E16" s="128">
        <v>45897</v>
      </c>
      <c r="F16" s="128">
        <v>46009</v>
      </c>
      <c r="G16" s="128">
        <v>46022</v>
      </c>
      <c r="H16" s="31" t="s">
        <v>81</v>
      </c>
      <c r="I16" s="66" t="s">
        <v>59</v>
      </c>
      <c r="J16" s="67" t="s">
        <v>4</v>
      </c>
      <c r="K16" s="22" t="s">
        <v>265</v>
      </c>
      <c r="L16" s="31" t="s">
        <v>44</v>
      </c>
      <c r="M16" s="31" t="s">
        <v>4</v>
      </c>
      <c r="N16" s="31" t="s">
        <v>4</v>
      </c>
      <c r="O16" s="31" t="s">
        <v>4</v>
      </c>
      <c r="P16" s="11" t="s">
        <v>127</v>
      </c>
      <c r="Q16" s="11" t="s">
        <v>128</v>
      </c>
      <c r="R16" s="34" t="s">
        <v>4</v>
      </c>
      <c r="S16" s="28" t="s">
        <v>4</v>
      </c>
      <c r="T16" s="22" t="s">
        <v>135</v>
      </c>
      <c r="U16" s="31" t="s">
        <v>47</v>
      </c>
      <c r="V16" s="86" t="s">
        <v>142</v>
      </c>
      <c r="W16" s="28" t="s">
        <v>41</v>
      </c>
      <c r="X16" s="31" t="s">
        <v>47</v>
      </c>
      <c r="Y16" s="31" t="s">
        <v>47</v>
      </c>
      <c r="Z16" s="31" t="s">
        <v>47</v>
      </c>
      <c r="AA16" s="31" t="s">
        <v>4</v>
      </c>
      <c r="AB16" s="332" t="s">
        <v>309</v>
      </c>
    </row>
    <row r="17" spans="1:28" s="39" customFormat="1" ht="204.75" thickBot="1" x14ac:dyDescent="0.3">
      <c r="A17" s="259" t="s">
        <v>86</v>
      </c>
      <c r="B17" s="245" t="s">
        <v>167</v>
      </c>
      <c r="C17" s="260"/>
      <c r="D17" s="69"/>
      <c r="E17" s="254"/>
      <c r="F17" s="254"/>
      <c r="G17" s="254"/>
      <c r="H17" s="69"/>
      <c r="I17" s="248"/>
      <c r="J17" s="251" t="s">
        <v>4</v>
      </c>
      <c r="K17" s="260" t="s">
        <v>266</v>
      </c>
      <c r="L17" s="69" t="s">
        <v>44</v>
      </c>
      <c r="M17" s="69" t="s">
        <v>4</v>
      </c>
      <c r="N17" s="69" t="s">
        <v>4</v>
      </c>
      <c r="O17" s="69" t="s">
        <v>4</v>
      </c>
      <c r="P17" s="249" t="s">
        <v>127</v>
      </c>
      <c r="Q17" s="249" t="s">
        <v>128</v>
      </c>
      <c r="R17" s="70" t="s">
        <v>4</v>
      </c>
      <c r="S17" s="259"/>
      <c r="T17" s="260"/>
      <c r="U17" s="69"/>
      <c r="V17" s="261"/>
      <c r="W17" s="259"/>
      <c r="X17" s="69"/>
      <c r="Y17" s="69"/>
      <c r="Z17" s="69"/>
      <c r="AA17" s="69"/>
      <c r="AB17" s="333"/>
    </row>
    <row r="18" spans="1:28" s="39" customFormat="1" ht="141" thickBot="1" x14ac:dyDescent="0.3">
      <c r="A18" s="71" t="s">
        <v>96</v>
      </c>
      <c r="B18" s="79" t="str">
        <f>VLOOKUP(A18,'Listas deplegables'!$A$2:$B$19,2,0)</f>
        <v xml:space="preserve"> GF</v>
      </c>
      <c r="C18" s="72" t="s">
        <v>136</v>
      </c>
      <c r="D18" s="73" t="s">
        <v>4</v>
      </c>
      <c r="E18" s="135">
        <v>45895</v>
      </c>
      <c r="F18" s="135">
        <v>46009</v>
      </c>
      <c r="G18" s="135">
        <v>46022</v>
      </c>
      <c r="H18" s="73" t="s">
        <v>81</v>
      </c>
      <c r="I18" s="74" t="s">
        <v>59</v>
      </c>
      <c r="J18" s="75" t="s">
        <v>4</v>
      </c>
      <c r="K18" s="72" t="s">
        <v>137</v>
      </c>
      <c r="L18" s="73" t="s">
        <v>48</v>
      </c>
      <c r="M18" s="73" t="s">
        <v>4</v>
      </c>
      <c r="N18" s="73" t="s">
        <v>4</v>
      </c>
      <c r="O18" s="73" t="s">
        <v>4</v>
      </c>
      <c r="P18" s="76" t="s">
        <v>45</v>
      </c>
      <c r="Q18" s="76" t="s">
        <v>128</v>
      </c>
      <c r="R18" s="77" t="s">
        <v>4</v>
      </c>
      <c r="S18" s="71" t="s">
        <v>4</v>
      </c>
      <c r="T18" s="72" t="s">
        <v>273</v>
      </c>
      <c r="U18" s="73" t="s">
        <v>41</v>
      </c>
      <c r="V18" s="86" t="s">
        <v>142</v>
      </c>
      <c r="W18" s="71" t="s">
        <v>90</v>
      </c>
      <c r="X18" s="73" t="s">
        <v>47</v>
      </c>
      <c r="Y18" s="73" t="s">
        <v>47</v>
      </c>
      <c r="Z18" s="73" t="s">
        <v>47</v>
      </c>
      <c r="AA18" s="73" t="s">
        <v>4</v>
      </c>
      <c r="AB18" s="144" t="s">
        <v>313</v>
      </c>
    </row>
    <row r="19" spans="1:28" s="39" customFormat="1" ht="115.5" thickBot="1" x14ac:dyDescent="0.3">
      <c r="A19" s="71" t="s">
        <v>99</v>
      </c>
      <c r="B19" s="79" t="str">
        <f>VLOOKUP(A19,'Listas deplegables'!$A$2:$B$19,2,0)</f>
        <v xml:space="preserve"> GJ</v>
      </c>
      <c r="C19" s="72" t="s">
        <v>139</v>
      </c>
      <c r="D19" s="73" t="s">
        <v>4</v>
      </c>
      <c r="E19" s="135">
        <v>45595</v>
      </c>
      <c r="F19" s="135">
        <v>46013</v>
      </c>
      <c r="G19" s="135">
        <v>46022</v>
      </c>
      <c r="H19" s="73" t="s">
        <v>81</v>
      </c>
      <c r="I19" s="74" t="s">
        <v>59</v>
      </c>
      <c r="J19" s="75" t="s">
        <v>4</v>
      </c>
      <c r="K19" s="72" t="s">
        <v>140</v>
      </c>
      <c r="L19" s="73" t="s">
        <v>44</v>
      </c>
      <c r="M19" s="73" t="s">
        <v>41</v>
      </c>
      <c r="N19" s="73" t="s">
        <v>4</v>
      </c>
      <c r="O19" s="73" t="s">
        <v>4</v>
      </c>
      <c r="P19" s="76" t="s">
        <v>127</v>
      </c>
      <c r="Q19" s="76" t="s">
        <v>59</v>
      </c>
      <c r="R19" s="77" t="s">
        <v>4</v>
      </c>
      <c r="S19" s="71" t="s">
        <v>4</v>
      </c>
      <c r="T19" s="72" t="s">
        <v>141</v>
      </c>
      <c r="U19" s="73" t="s">
        <v>4</v>
      </c>
      <c r="V19" s="78" t="s">
        <v>4</v>
      </c>
      <c r="W19" s="71" t="s">
        <v>41</v>
      </c>
      <c r="X19" s="73" t="s">
        <v>47</v>
      </c>
      <c r="Y19" s="73" t="s">
        <v>47</v>
      </c>
      <c r="Z19" s="73" t="s">
        <v>47</v>
      </c>
      <c r="AA19" s="73" t="s">
        <v>4</v>
      </c>
      <c r="AB19" s="144" t="s">
        <v>315</v>
      </c>
    </row>
    <row r="20" spans="1:28" s="39" customFormat="1" ht="117" customHeight="1" x14ac:dyDescent="0.25">
      <c r="A20" s="28" t="s">
        <v>106</v>
      </c>
      <c r="B20" s="29" t="str">
        <f>VLOOKUP(A20,'Listas deplegables'!$A$2:$B$19,2,0)</f>
        <v xml:space="preserve"> RF</v>
      </c>
      <c r="C20" s="22" t="s">
        <v>275</v>
      </c>
      <c r="D20" s="31" t="s">
        <v>4</v>
      </c>
      <c r="E20" s="115">
        <v>45896</v>
      </c>
      <c r="F20" s="115" t="s">
        <v>62</v>
      </c>
      <c r="G20" s="115">
        <v>46022</v>
      </c>
      <c r="H20" s="31" t="s">
        <v>81</v>
      </c>
      <c r="I20" s="66" t="s">
        <v>51</v>
      </c>
      <c r="J20" s="67" t="s">
        <v>4</v>
      </c>
      <c r="K20" s="22" t="s">
        <v>279</v>
      </c>
      <c r="L20" s="31" t="s">
        <v>44</v>
      </c>
      <c r="M20" s="31" t="s">
        <v>41</v>
      </c>
      <c r="N20" s="31" t="s">
        <v>4</v>
      </c>
      <c r="O20" s="31" t="s">
        <v>4</v>
      </c>
      <c r="P20" s="11" t="s">
        <v>127</v>
      </c>
      <c r="Q20" s="11" t="s">
        <v>51</v>
      </c>
      <c r="R20" s="34" t="s">
        <v>4</v>
      </c>
      <c r="S20" s="28" t="s">
        <v>4</v>
      </c>
      <c r="T20" s="22" t="s">
        <v>281</v>
      </c>
      <c r="U20" s="31" t="s">
        <v>41</v>
      </c>
      <c r="V20" s="91" t="s">
        <v>142</v>
      </c>
      <c r="W20" s="28" t="s">
        <v>90</v>
      </c>
      <c r="X20" s="31" t="s">
        <v>90</v>
      </c>
      <c r="Y20" s="31" t="s">
        <v>90</v>
      </c>
      <c r="Z20" s="31" t="s">
        <v>90</v>
      </c>
      <c r="AA20" s="31" t="s">
        <v>41</v>
      </c>
      <c r="AB20" s="287" t="s">
        <v>317</v>
      </c>
    </row>
    <row r="21" spans="1:28" s="39" customFormat="1" ht="107.25" customHeight="1" thickBot="1" x14ac:dyDescent="0.3">
      <c r="A21" s="47" t="s">
        <v>106</v>
      </c>
      <c r="B21" s="48" t="str">
        <f>VLOOKUP(A21,'Listas deplegables'!$A$2:$B$19,2,0)</f>
        <v xml:space="preserve"> RF</v>
      </c>
      <c r="C21" s="50"/>
      <c r="D21" s="50"/>
      <c r="E21" s="50"/>
      <c r="F21" s="50"/>
      <c r="G21" s="50"/>
      <c r="H21" s="50"/>
      <c r="I21" s="18"/>
      <c r="J21" s="51" t="s">
        <v>4</v>
      </c>
      <c r="K21" s="24" t="s">
        <v>280</v>
      </c>
      <c r="L21" s="50" t="s">
        <v>44</v>
      </c>
      <c r="M21" s="50" t="s">
        <v>41</v>
      </c>
      <c r="N21" s="50" t="s">
        <v>4</v>
      </c>
      <c r="O21" s="50" t="s">
        <v>4</v>
      </c>
      <c r="P21" s="13" t="s">
        <v>127</v>
      </c>
      <c r="Q21" s="13" t="s">
        <v>51</v>
      </c>
      <c r="R21" s="52" t="s">
        <v>4</v>
      </c>
      <c r="S21" s="47" t="s">
        <v>4</v>
      </c>
      <c r="T21" s="24" t="s">
        <v>282</v>
      </c>
      <c r="U21" s="50" t="s">
        <v>41</v>
      </c>
      <c r="V21" s="256" t="s">
        <v>142</v>
      </c>
      <c r="W21" s="47"/>
      <c r="X21" s="50"/>
      <c r="Y21" s="50"/>
      <c r="Z21" s="50"/>
      <c r="AA21" s="50"/>
      <c r="AB21" s="294"/>
    </row>
    <row r="22" spans="1:28" s="39" customFormat="1" hidden="1" x14ac:dyDescent="0.25">
      <c r="A22" s="63"/>
      <c r="B22" s="56" t="e">
        <f>VLOOKUP(A22,'Listas deplegables'!$A$2:$B$19,2,0)</f>
        <v>#N/A</v>
      </c>
      <c r="C22" s="36"/>
      <c r="D22" s="36"/>
      <c r="E22" s="36"/>
      <c r="F22" s="36"/>
      <c r="G22" s="36"/>
      <c r="H22" s="36"/>
      <c r="I22" s="58"/>
      <c r="J22" s="59"/>
      <c r="K22" s="36"/>
      <c r="L22" s="36"/>
      <c r="M22" s="36"/>
      <c r="N22" s="36"/>
      <c r="O22" s="36"/>
      <c r="P22" s="61"/>
      <c r="Q22" s="61"/>
      <c r="R22" s="62"/>
      <c r="S22" s="63"/>
      <c r="T22" s="36"/>
      <c r="U22" s="36"/>
      <c r="V22" s="64"/>
      <c r="W22" s="63"/>
      <c r="X22" s="36"/>
      <c r="Y22" s="36"/>
      <c r="Z22" s="36"/>
      <c r="AA22" s="36"/>
      <c r="AB22" s="64"/>
    </row>
    <row r="23" spans="1:28" s="39" customFormat="1" hidden="1" x14ac:dyDescent="0.25">
      <c r="A23" s="40"/>
      <c r="B23" s="41" t="e">
        <f>VLOOKUP(A23,'Listas deplegables'!$A$2:$B$19,2,0)</f>
        <v>#N/A</v>
      </c>
      <c r="C23" s="43"/>
      <c r="D23" s="43"/>
      <c r="E23" s="43"/>
      <c r="F23" s="43"/>
      <c r="G23" s="43"/>
      <c r="H23" s="43"/>
      <c r="I23" s="17"/>
      <c r="J23" s="44"/>
      <c r="K23" s="43"/>
      <c r="L23" s="43"/>
      <c r="M23" s="43"/>
      <c r="N23" s="43"/>
      <c r="O23" s="43"/>
      <c r="P23" s="12"/>
      <c r="Q23" s="12"/>
      <c r="R23" s="46"/>
      <c r="S23" s="40"/>
      <c r="T23" s="43"/>
      <c r="U23" s="43"/>
      <c r="V23" s="45"/>
      <c r="W23" s="40"/>
      <c r="X23" s="43"/>
      <c r="Y23" s="43"/>
      <c r="Z23" s="43"/>
      <c r="AA23" s="43"/>
      <c r="AB23" s="45"/>
    </row>
    <row r="24" spans="1:28" s="39" customFormat="1" hidden="1" x14ac:dyDescent="0.25">
      <c r="A24" s="40"/>
      <c r="B24" s="41" t="e">
        <f>VLOOKUP(A24,'Listas deplegables'!$A$2:$B$19,2,0)</f>
        <v>#N/A</v>
      </c>
      <c r="C24" s="43"/>
      <c r="D24" s="43"/>
      <c r="E24" s="43"/>
      <c r="F24" s="43"/>
      <c r="G24" s="43"/>
      <c r="H24" s="43"/>
      <c r="I24" s="17"/>
      <c r="J24" s="44"/>
      <c r="K24" s="43"/>
      <c r="L24" s="43"/>
      <c r="M24" s="43"/>
      <c r="N24" s="43"/>
      <c r="O24" s="43"/>
      <c r="P24" s="12"/>
      <c r="Q24" s="12"/>
      <c r="R24" s="46"/>
      <c r="S24" s="40"/>
      <c r="T24" s="43"/>
      <c r="U24" s="43"/>
      <c r="V24" s="45"/>
      <c r="W24" s="40"/>
      <c r="X24" s="43"/>
      <c r="Y24" s="43"/>
      <c r="Z24" s="43"/>
      <c r="AA24" s="43"/>
      <c r="AB24" s="45"/>
    </row>
    <row r="25" spans="1:28" s="39" customFormat="1" hidden="1" x14ac:dyDescent="0.25">
      <c r="A25" s="40"/>
      <c r="B25" s="41" t="e">
        <f>VLOOKUP(A25,'Listas deplegables'!$A$2:$B$19,2,0)</f>
        <v>#N/A</v>
      </c>
      <c r="C25" s="43"/>
      <c r="D25" s="43"/>
      <c r="E25" s="43"/>
      <c r="F25" s="43"/>
      <c r="G25" s="43"/>
      <c r="H25" s="43"/>
      <c r="I25" s="17"/>
      <c r="J25" s="44"/>
      <c r="K25" s="43"/>
      <c r="L25" s="43"/>
      <c r="M25" s="43"/>
      <c r="N25" s="43"/>
      <c r="O25" s="43"/>
      <c r="P25" s="12"/>
      <c r="Q25" s="12"/>
      <c r="R25" s="46"/>
      <c r="S25" s="40"/>
      <c r="T25" s="43"/>
      <c r="U25" s="43"/>
      <c r="V25" s="45"/>
      <c r="W25" s="40"/>
      <c r="X25" s="43"/>
      <c r="Y25" s="43"/>
      <c r="Z25" s="43"/>
      <c r="AA25" s="43"/>
      <c r="AB25" s="45"/>
    </row>
    <row r="26" spans="1:28" s="39" customFormat="1" hidden="1" x14ac:dyDescent="0.25">
      <c r="A26" s="40"/>
      <c r="B26" s="41" t="e">
        <f>VLOOKUP(A26,'Listas deplegables'!$A$2:$B$19,2,0)</f>
        <v>#N/A</v>
      </c>
      <c r="C26" s="43"/>
      <c r="D26" s="43"/>
      <c r="E26" s="43"/>
      <c r="F26" s="43"/>
      <c r="G26" s="43"/>
      <c r="H26" s="43"/>
      <c r="I26" s="17"/>
      <c r="J26" s="44"/>
      <c r="K26" s="43"/>
      <c r="L26" s="43"/>
      <c r="M26" s="43"/>
      <c r="N26" s="43"/>
      <c r="O26" s="43"/>
      <c r="P26" s="12"/>
      <c r="Q26" s="12"/>
      <c r="R26" s="46"/>
      <c r="S26" s="40"/>
      <c r="T26" s="43"/>
      <c r="U26" s="43"/>
      <c r="V26" s="45"/>
      <c r="W26" s="40"/>
      <c r="X26" s="43"/>
      <c r="Y26" s="43"/>
      <c r="Z26" s="43"/>
      <c r="AA26" s="43"/>
      <c r="AB26" s="45"/>
    </row>
    <row r="27" spans="1:28" s="39" customFormat="1" hidden="1" x14ac:dyDescent="0.25">
      <c r="A27" s="40"/>
      <c r="B27" s="41" t="e">
        <f>VLOOKUP(A27,'Listas deplegables'!$A$2:$B$19,2,0)</f>
        <v>#N/A</v>
      </c>
      <c r="C27" s="43"/>
      <c r="D27" s="43"/>
      <c r="E27" s="43"/>
      <c r="F27" s="43"/>
      <c r="G27" s="43"/>
      <c r="H27" s="43"/>
      <c r="I27" s="17"/>
      <c r="J27" s="44"/>
      <c r="K27" s="43"/>
      <c r="L27" s="43"/>
      <c r="M27" s="43"/>
      <c r="N27" s="43"/>
      <c r="O27" s="43"/>
      <c r="P27" s="12"/>
      <c r="Q27" s="12"/>
      <c r="R27" s="46"/>
      <c r="S27" s="40"/>
      <c r="T27" s="43"/>
      <c r="U27" s="43"/>
      <c r="V27" s="45"/>
      <c r="W27" s="40"/>
      <c r="X27" s="43"/>
      <c r="Y27" s="43"/>
      <c r="Z27" s="43"/>
      <c r="AA27" s="43"/>
      <c r="AB27" s="45"/>
    </row>
    <row r="28" spans="1:28" s="39" customFormat="1" hidden="1" x14ac:dyDescent="0.25">
      <c r="A28" s="40"/>
      <c r="B28" s="41" t="e">
        <f>VLOOKUP(A28,'Listas deplegables'!$A$2:$B$19,2,0)</f>
        <v>#N/A</v>
      </c>
      <c r="C28" s="43"/>
      <c r="D28" s="43"/>
      <c r="E28" s="43"/>
      <c r="F28" s="43"/>
      <c r="G28" s="43"/>
      <c r="H28" s="43"/>
      <c r="I28" s="17"/>
      <c r="J28" s="44"/>
      <c r="K28" s="43"/>
      <c r="L28" s="43"/>
      <c r="M28" s="43"/>
      <c r="N28" s="43"/>
      <c r="O28" s="43"/>
      <c r="P28" s="12"/>
      <c r="Q28" s="12"/>
      <c r="R28" s="46"/>
      <c r="S28" s="40"/>
      <c r="T28" s="43"/>
      <c r="U28" s="43"/>
      <c r="V28" s="45"/>
      <c r="W28" s="40"/>
      <c r="X28" s="43"/>
      <c r="Y28" s="43"/>
      <c r="Z28" s="43"/>
      <c r="AA28" s="43"/>
      <c r="AB28" s="45"/>
    </row>
    <row r="29" spans="1:28" s="39" customFormat="1" hidden="1" x14ac:dyDescent="0.25">
      <c r="A29" s="40"/>
      <c r="B29" s="41" t="e">
        <f>VLOOKUP(A29,'Listas deplegables'!$A$2:$B$19,2,0)</f>
        <v>#N/A</v>
      </c>
      <c r="C29" s="43"/>
      <c r="D29" s="43"/>
      <c r="E29" s="43"/>
      <c r="F29" s="43"/>
      <c r="G29" s="43"/>
      <c r="H29" s="43"/>
      <c r="I29" s="17"/>
      <c r="J29" s="44"/>
      <c r="K29" s="43"/>
      <c r="L29" s="43"/>
      <c r="M29" s="43"/>
      <c r="N29" s="43"/>
      <c r="O29" s="43"/>
      <c r="P29" s="12"/>
      <c r="Q29" s="12"/>
      <c r="R29" s="46"/>
      <c r="S29" s="40"/>
      <c r="T29" s="43"/>
      <c r="U29" s="43"/>
      <c r="V29" s="45"/>
      <c r="W29" s="40"/>
      <c r="X29" s="43"/>
      <c r="Y29" s="43"/>
      <c r="Z29" s="43"/>
      <c r="AA29" s="43"/>
      <c r="AB29" s="45"/>
    </row>
    <row r="30" spans="1:28" s="39" customFormat="1" hidden="1" x14ac:dyDescent="0.25">
      <c r="A30" s="40"/>
      <c r="B30" s="41" t="e">
        <f>VLOOKUP(A30,'Listas deplegables'!$A$2:$B$19,2,0)</f>
        <v>#N/A</v>
      </c>
      <c r="C30" s="43"/>
      <c r="D30" s="43"/>
      <c r="E30" s="43"/>
      <c r="F30" s="43"/>
      <c r="G30" s="43"/>
      <c r="H30" s="43"/>
      <c r="I30" s="17"/>
      <c r="J30" s="44"/>
      <c r="K30" s="43"/>
      <c r="L30" s="43"/>
      <c r="M30" s="43"/>
      <c r="N30" s="43"/>
      <c r="O30" s="43"/>
      <c r="P30" s="12"/>
      <c r="Q30" s="12"/>
      <c r="R30" s="46"/>
      <c r="S30" s="40"/>
      <c r="T30" s="43"/>
      <c r="U30" s="43"/>
      <c r="V30" s="45"/>
      <c r="W30" s="40"/>
      <c r="X30" s="43"/>
      <c r="Y30" s="43"/>
      <c r="Z30" s="43"/>
      <c r="AA30" s="43"/>
      <c r="AB30" s="45"/>
    </row>
    <row r="31" spans="1:28" s="39" customFormat="1" hidden="1" x14ac:dyDescent="0.25">
      <c r="A31" s="40"/>
      <c r="B31" s="41" t="e">
        <f>VLOOKUP(A31,'Listas deplegables'!$A$2:$B$19,2,0)</f>
        <v>#N/A</v>
      </c>
      <c r="C31" s="43"/>
      <c r="D31" s="43"/>
      <c r="E31" s="43"/>
      <c r="F31" s="43"/>
      <c r="G31" s="43"/>
      <c r="H31" s="43"/>
      <c r="I31" s="17"/>
      <c r="J31" s="44"/>
      <c r="K31" s="43"/>
      <c r="L31" s="43"/>
      <c r="M31" s="43"/>
      <c r="N31" s="43"/>
      <c r="O31" s="43"/>
      <c r="P31" s="12"/>
      <c r="Q31" s="12"/>
      <c r="R31" s="46"/>
      <c r="S31" s="40"/>
      <c r="T31" s="43"/>
      <c r="U31" s="43"/>
      <c r="V31" s="45"/>
      <c r="W31" s="40"/>
      <c r="X31" s="43"/>
      <c r="Y31" s="43"/>
      <c r="Z31" s="43"/>
      <c r="AA31" s="43"/>
      <c r="AB31" s="45"/>
    </row>
    <row r="32" spans="1:28" s="39" customFormat="1" hidden="1" x14ac:dyDescent="0.25">
      <c r="A32" s="40"/>
      <c r="B32" s="41" t="e">
        <f>VLOOKUP(A32,'Listas deplegables'!$A$2:$B$19,2,0)</f>
        <v>#N/A</v>
      </c>
      <c r="C32" s="43"/>
      <c r="D32" s="43"/>
      <c r="E32" s="43"/>
      <c r="F32" s="43"/>
      <c r="G32" s="43"/>
      <c r="H32" s="43"/>
      <c r="I32" s="17"/>
      <c r="J32" s="44"/>
      <c r="K32" s="43"/>
      <c r="L32" s="43"/>
      <c r="M32" s="43"/>
      <c r="N32" s="43"/>
      <c r="O32" s="43"/>
      <c r="P32" s="12"/>
      <c r="Q32" s="12"/>
      <c r="R32" s="46"/>
      <c r="S32" s="40"/>
      <c r="T32" s="43"/>
      <c r="U32" s="43"/>
      <c r="V32" s="45"/>
      <c r="W32" s="40"/>
      <c r="X32" s="43"/>
      <c r="Y32" s="43"/>
      <c r="Z32" s="43"/>
      <c r="AA32" s="43"/>
      <c r="AB32" s="45"/>
    </row>
    <row r="33" spans="1:28" s="39" customFormat="1" hidden="1" x14ac:dyDescent="0.25">
      <c r="A33" s="40"/>
      <c r="B33" s="41" t="e">
        <f>VLOOKUP(A33,'Listas deplegables'!$A$2:$B$19,2,0)</f>
        <v>#N/A</v>
      </c>
      <c r="C33" s="43"/>
      <c r="D33" s="43"/>
      <c r="E33" s="43"/>
      <c r="F33" s="43"/>
      <c r="G33" s="43"/>
      <c r="H33" s="43"/>
      <c r="I33" s="17"/>
      <c r="J33" s="44"/>
      <c r="K33" s="43"/>
      <c r="L33" s="43"/>
      <c r="M33" s="43"/>
      <c r="N33" s="43"/>
      <c r="O33" s="43"/>
      <c r="P33" s="12"/>
      <c r="Q33" s="12"/>
      <c r="R33" s="46"/>
      <c r="S33" s="40"/>
      <c r="T33" s="43"/>
      <c r="U33" s="43"/>
      <c r="V33" s="45"/>
      <c r="W33" s="40"/>
      <c r="X33" s="43"/>
      <c r="Y33" s="43"/>
      <c r="Z33" s="43"/>
      <c r="AA33" s="43"/>
      <c r="AB33" s="45"/>
    </row>
    <row r="34" spans="1:28" s="39" customFormat="1" hidden="1" x14ac:dyDescent="0.25">
      <c r="A34" s="40"/>
      <c r="B34" s="41" t="e">
        <f>VLOOKUP(A34,'Listas deplegables'!$A$2:$B$19,2,0)</f>
        <v>#N/A</v>
      </c>
      <c r="C34" s="43"/>
      <c r="D34" s="43"/>
      <c r="E34" s="43"/>
      <c r="F34" s="43"/>
      <c r="G34" s="43"/>
      <c r="H34" s="43"/>
      <c r="I34" s="17"/>
      <c r="J34" s="44"/>
      <c r="K34" s="43"/>
      <c r="L34" s="43"/>
      <c r="M34" s="43"/>
      <c r="N34" s="43"/>
      <c r="O34" s="43"/>
      <c r="P34" s="12"/>
      <c r="Q34" s="12"/>
      <c r="R34" s="46"/>
      <c r="S34" s="40"/>
      <c r="T34" s="43"/>
      <c r="U34" s="43"/>
      <c r="V34" s="45"/>
      <c r="W34" s="40"/>
      <c r="X34" s="43"/>
      <c r="Y34" s="43"/>
      <c r="Z34" s="43"/>
      <c r="AA34" s="43"/>
      <c r="AB34" s="45"/>
    </row>
    <row r="35" spans="1:28" s="39" customFormat="1" hidden="1" x14ac:dyDescent="0.25">
      <c r="A35" s="40"/>
      <c r="B35" s="41" t="e">
        <f>VLOOKUP(A35,'Listas deplegables'!$A$2:$B$19,2,0)</f>
        <v>#N/A</v>
      </c>
      <c r="C35" s="43"/>
      <c r="D35" s="43"/>
      <c r="E35" s="43"/>
      <c r="F35" s="43"/>
      <c r="G35" s="43"/>
      <c r="H35" s="43"/>
      <c r="I35" s="17"/>
      <c r="J35" s="44"/>
      <c r="K35" s="43"/>
      <c r="L35" s="43"/>
      <c r="M35" s="43"/>
      <c r="N35" s="43"/>
      <c r="O35" s="43"/>
      <c r="P35" s="12"/>
      <c r="Q35" s="12"/>
      <c r="R35" s="46"/>
      <c r="S35" s="40"/>
      <c r="T35" s="43"/>
      <c r="U35" s="43"/>
      <c r="V35" s="45"/>
      <c r="W35" s="40"/>
      <c r="X35" s="43"/>
      <c r="Y35" s="43"/>
      <c r="Z35" s="43"/>
      <c r="AA35" s="43"/>
      <c r="AB35" s="45"/>
    </row>
    <row r="36" spans="1:28" s="39" customFormat="1" hidden="1" x14ac:dyDescent="0.25">
      <c r="A36" s="40"/>
      <c r="B36" s="41" t="e">
        <f>VLOOKUP(A36,'Listas deplegables'!$A$2:$B$19,2,0)</f>
        <v>#N/A</v>
      </c>
      <c r="C36" s="43"/>
      <c r="D36" s="43"/>
      <c r="E36" s="43"/>
      <c r="F36" s="43"/>
      <c r="G36" s="43"/>
      <c r="H36" s="43"/>
      <c r="I36" s="17"/>
      <c r="J36" s="44"/>
      <c r="K36" s="43"/>
      <c r="L36" s="43"/>
      <c r="M36" s="43"/>
      <c r="N36" s="43"/>
      <c r="O36" s="43"/>
      <c r="P36" s="12"/>
      <c r="Q36" s="12"/>
      <c r="R36" s="46"/>
      <c r="S36" s="40"/>
      <c r="T36" s="43"/>
      <c r="U36" s="43"/>
      <c r="V36" s="45"/>
      <c r="W36" s="40"/>
      <c r="X36" s="43"/>
      <c r="Y36" s="43"/>
      <c r="Z36" s="43"/>
      <c r="AA36" s="43"/>
      <c r="AB36" s="45"/>
    </row>
    <row r="37" spans="1:28" s="39" customFormat="1" hidden="1" x14ac:dyDescent="0.25">
      <c r="A37" s="40"/>
      <c r="B37" s="41" t="e">
        <f>VLOOKUP(A37,'Listas deplegables'!$A$2:$B$19,2,0)</f>
        <v>#N/A</v>
      </c>
      <c r="C37" s="43"/>
      <c r="D37" s="43"/>
      <c r="E37" s="43"/>
      <c r="F37" s="43"/>
      <c r="G37" s="43"/>
      <c r="H37" s="43"/>
      <c r="I37" s="17"/>
      <c r="J37" s="44"/>
      <c r="K37" s="43"/>
      <c r="L37" s="43"/>
      <c r="M37" s="43"/>
      <c r="N37" s="43"/>
      <c r="O37" s="43"/>
      <c r="P37" s="12"/>
      <c r="Q37" s="12"/>
      <c r="R37" s="46"/>
      <c r="S37" s="40"/>
      <c r="T37" s="43"/>
      <c r="U37" s="43"/>
      <c r="V37" s="45"/>
      <c r="W37" s="40"/>
      <c r="X37" s="43"/>
      <c r="Y37" s="43"/>
      <c r="Z37" s="43"/>
      <c r="AA37" s="43"/>
      <c r="AB37" s="45"/>
    </row>
    <row r="38" spans="1:28" s="39" customFormat="1" hidden="1" x14ac:dyDescent="0.25">
      <c r="A38" s="40"/>
      <c r="B38" s="41" t="e">
        <f>VLOOKUP(A38,'Listas deplegables'!$A$2:$B$19,2,0)</f>
        <v>#N/A</v>
      </c>
      <c r="C38" s="43"/>
      <c r="D38" s="43"/>
      <c r="E38" s="43"/>
      <c r="F38" s="43"/>
      <c r="G38" s="43"/>
      <c r="H38" s="43"/>
      <c r="I38" s="17"/>
      <c r="J38" s="44"/>
      <c r="K38" s="43"/>
      <c r="L38" s="43"/>
      <c r="M38" s="43"/>
      <c r="N38" s="43"/>
      <c r="O38" s="43"/>
      <c r="P38" s="12"/>
      <c r="Q38" s="12"/>
      <c r="R38" s="46"/>
      <c r="S38" s="40"/>
      <c r="T38" s="43"/>
      <c r="U38" s="43"/>
      <c r="V38" s="45"/>
      <c r="W38" s="40"/>
      <c r="X38" s="43"/>
      <c r="Y38" s="43"/>
      <c r="Z38" s="43"/>
      <c r="AA38" s="43"/>
      <c r="AB38" s="45"/>
    </row>
    <row r="39" spans="1:28" s="39" customFormat="1" hidden="1" x14ac:dyDescent="0.25">
      <c r="A39" s="40"/>
      <c r="B39" s="41" t="e">
        <f>VLOOKUP(A39,'Listas deplegables'!$A$2:$B$19,2,0)</f>
        <v>#N/A</v>
      </c>
      <c r="C39" s="43"/>
      <c r="D39" s="43"/>
      <c r="E39" s="43"/>
      <c r="F39" s="43"/>
      <c r="G39" s="43"/>
      <c r="H39" s="43"/>
      <c r="I39" s="17"/>
      <c r="J39" s="44"/>
      <c r="K39" s="43"/>
      <c r="L39" s="43"/>
      <c r="M39" s="43"/>
      <c r="N39" s="43"/>
      <c r="O39" s="43"/>
      <c r="P39" s="12"/>
      <c r="Q39" s="12"/>
      <c r="R39" s="46"/>
      <c r="S39" s="40"/>
      <c r="T39" s="43"/>
      <c r="U39" s="43"/>
      <c r="V39" s="45"/>
      <c r="W39" s="40"/>
      <c r="X39" s="43"/>
      <c r="Y39" s="43"/>
      <c r="Z39" s="43"/>
      <c r="AA39" s="43"/>
      <c r="AB39" s="45"/>
    </row>
    <row r="40" spans="1:28" s="39" customFormat="1" hidden="1" x14ac:dyDescent="0.25">
      <c r="A40" s="40"/>
      <c r="B40" s="41" t="e">
        <f>VLOOKUP(A40,'Listas deplegables'!$A$2:$B$19,2,0)</f>
        <v>#N/A</v>
      </c>
      <c r="C40" s="43"/>
      <c r="D40" s="43"/>
      <c r="E40" s="43"/>
      <c r="F40" s="43"/>
      <c r="G40" s="43"/>
      <c r="H40" s="43"/>
      <c r="I40" s="17"/>
      <c r="J40" s="44"/>
      <c r="K40" s="43"/>
      <c r="L40" s="43"/>
      <c r="M40" s="43"/>
      <c r="N40" s="43"/>
      <c r="O40" s="43"/>
      <c r="P40" s="12"/>
      <c r="Q40" s="12"/>
      <c r="R40" s="46"/>
      <c r="S40" s="40"/>
      <c r="T40" s="43"/>
      <c r="U40" s="43"/>
      <c r="V40" s="45"/>
      <c r="W40" s="40"/>
      <c r="X40" s="43"/>
      <c r="Y40" s="43"/>
      <c r="Z40" s="43"/>
      <c r="AA40" s="43"/>
      <c r="AB40" s="45"/>
    </row>
    <row r="41" spans="1:28" s="39" customFormat="1" hidden="1" x14ac:dyDescent="0.25">
      <c r="A41" s="40"/>
      <c r="B41" s="41" t="e">
        <f>VLOOKUP(A41,'Listas deplegables'!$A$2:$B$19,2,0)</f>
        <v>#N/A</v>
      </c>
      <c r="C41" s="43"/>
      <c r="D41" s="43"/>
      <c r="E41" s="43"/>
      <c r="F41" s="43"/>
      <c r="G41" s="43"/>
      <c r="H41" s="43"/>
      <c r="I41" s="17"/>
      <c r="J41" s="44"/>
      <c r="K41" s="43"/>
      <c r="L41" s="43"/>
      <c r="M41" s="43"/>
      <c r="N41" s="43"/>
      <c r="O41" s="43"/>
      <c r="P41" s="12"/>
      <c r="Q41" s="12"/>
      <c r="R41" s="46"/>
      <c r="S41" s="40"/>
      <c r="T41" s="43"/>
      <c r="U41" s="43"/>
      <c r="V41" s="45"/>
      <c r="W41" s="40"/>
      <c r="X41" s="43"/>
      <c r="Y41" s="43"/>
      <c r="Z41" s="43"/>
      <c r="AA41" s="43"/>
      <c r="AB41" s="45"/>
    </row>
    <row r="42" spans="1:28" s="39" customFormat="1" hidden="1" x14ac:dyDescent="0.25">
      <c r="A42" s="40"/>
      <c r="B42" s="41" t="e">
        <f>VLOOKUP(A42,'Listas deplegables'!$A$2:$B$19,2,0)</f>
        <v>#N/A</v>
      </c>
      <c r="C42" s="43"/>
      <c r="D42" s="43"/>
      <c r="E42" s="43"/>
      <c r="F42" s="43"/>
      <c r="G42" s="43"/>
      <c r="H42" s="43"/>
      <c r="I42" s="17"/>
      <c r="J42" s="44"/>
      <c r="K42" s="43"/>
      <c r="L42" s="43"/>
      <c r="M42" s="43"/>
      <c r="N42" s="43"/>
      <c r="O42" s="43"/>
      <c r="P42" s="12"/>
      <c r="Q42" s="12"/>
      <c r="R42" s="46"/>
      <c r="S42" s="40"/>
      <c r="T42" s="43"/>
      <c r="U42" s="43"/>
      <c r="V42" s="45"/>
      <c r="W42" s="40"/>
      <c r="X42" s="43"/>
      <c r="Y42" s="43"/>
      <c r="Z42" s="43"/>
      <c r="AA42" s="43"/>
      <c r="AB42" s="45"/>
    </row>
    <row r="43" spans="1:28" s="39" customFormat="1" hidden="1" x14ac:dyDescent="0.25">
      <c r="A43" s="40"/>
      <c r="B43" s="41" t="e">
        <f>VLOOKUP(A43,'Listas deplegables'!$A$2:$B$19,2,0)</f>
        <v>#N/A</v>
      </c>
      <c r="C43" s="43"/>
      <c r="D43" s="43"/>
      <c r="E43" s="43"/>
      <c r="F43" s="43"/>
      <c r="G43" s="43"/>
      <c r="H43" s="43"/>
      <c r="I43" s="17"/>
      <c r="J43" s="44"/>
      <c r="K43" s="43"/>
      <c r="L43" s="43"/>
      <c r="M43" s="43"/>
      <c r="N43" s="43"/>
      <c r="O43" s="43"/>
      <c r="P43" s="12"/>
      <c r="Q43" s="12"/>
      <c r="R43" s="46"/>
      <c r="S43" s="40"/>
      <c r="T43" s="43"/>
      <c r="U43" s="43"/>
      <c r="V43" s="45"/>
      <c r="W43" s="40"/>
      <c r="X43" s="43"/>
      <c r="Y43" s="43"/>
      <c r="Z43" s="43"/>
      <c r="AA43" s="43"/>
      <c r="AB43" s="45"/>
    </row>
    <row r="44" spans="1:28" s="39" customFormat="1" hidden="1" x14ac:dyDescent="0.25">
      <c r="A44" s="40"/>
      <c r="B44" s="41" t="e">
        <f>VLOOKUP(A44,'Listas deplegables'!$A$2:$B$19,2,0)</f>
        <v>#N/A</v>
      </c>
      <c r="C44" s="43"/>
      <c r="D44" s="43"/>
      <c r="E44" s="43"/>
      <c r="F44" s="43"/>
      <c r="G44" s="43"/>
      <c r="H44" s="43"/>
      <c r="I44" s="17"/>
      <c r="J44" s="44"/>
      <c r="K44" s="43"/>
      <c r="L44" s="43"/>
      <c r="M44" s="43"/>
      <c r="N44" s="43"/>
      <c r="O44" s="43"/>
      <c r="P44" s="12"/>
      <c r="Q44" s="12"/>
      <c r="R44" s="46"/>
      <c r="S44" s="40"/>
      <c r="T44" s="43"/>
      <c r="U44" s="43"/>
      <c r="V44" s="45"/>
      <c r="W44" s="40"/>
      <c r="X44" s="43"/>
      <c r="Y44" s="43"/>
      <c r="Z44" s="43"/>
      <c r="AA44" s="43"/>
      <c r="AB44" s="45"/>
    </row>
    <row r="45" spans="1:28" s="39" customFormat="1" hidden="1" x14ac:dyDescent="0.25">
      <c r="A45" s="40"/>
      <c r="B45" s="41" t="e">
        <f>VLOOKUP(A45,'Listas deplegables'!$A$2:$B$19,2,0)</f>
        <v>#N/A</v>
      </c>
      <c r="C45" s="43"/>
      <c r="D45" s="43"/>
      <c r="E45" s="43"/>
      <c r="F45" s="43"/>
      <c r="G45" s="43"/>
      <c r="H45" s="43"/>
      <c r="I45" s="17"/>
      <c r="J45" s="44"/>
      <c r="K45" s="43"/>
      <c r="L45" s="43"/>
      <c r="M45" s="43"/>
      <c r="N45" s="43"/>
      <c r="O45" s="43"/>
      <c r="P45" s="12"/>
      <c r="Q45" s="12"/>
      <c r="R45" s="46"/>
      <c r="S45" s="40"/>
      <c r="T45" s="43"/>
      <c r="U45" s="43"/>
      <c r="V45" s="45"/>
      <c r="W45" s="40"/>
      <c r="X45" s="43"/>
      <c r="Y45" s="43"/>
      <c r="Z45" s="43"/>
      <c r="AA45" s="43"/>
      <c r="AB45" s="45"/>
    </row>
    <row r="46" spans="1:28" s="39" customFormat="1" hidden="1" x14ac:dyDescent="0.25">
      <c r="A46" s="40"/>
      <c r="B46" s="41" t="e">
        <f>VLOOKUP(A46,'Listas deplegables'!$A$2:$B$19,2,0)</f>
        <v>#N/A</v>
      </c>
      <c r="C46" s="43"/>
      <c r="D46" s="43"/>
      <c r="E46" s="43"/>
      <c r="F46" s="43"/>
      <c r="G46" s="43"/>
      <c r="H46" s="43"/>
      <c r="I46" s="17"/>
      <c r="J46" s="44"/>
      <c r="K46" s="43"/>
      <c r="L46" s="43"/>
      <c r="M46" s="43"/>
      <c r="N46" s="43"/>
      <c r="O46" s="43"/>
      <c r="P46" s="12"/>
      <c r="Q46" s="12"/>
      <c r="R46" s="46"/>
      <c r="S46" s="40"/>
      <c r="T46" s="43"/>
      <c r="U46" s="43"/>
      <c r="V46" s="45"/>
      <c r="W46" s="40"/>
      <c r="X46" s="43"/>
      <c r="Y46" s="43"/>
      <c r="Z46" s="43"/>
      <c r="AA46" s="43"/>
      <c r="AB46" s="45"/>
    </row>
    <row r="47" spans="1:28" s="39" customFormat="1" hidden="1" x14ac:dyDescent="0.25">
      <c r="A47" s="40"/>
      <c r="B47" s="41" t="e">
        <f>VLOOKUP(A47,'Listas deplegables'!$A$2:$B$19,2,0)</f>
        <v>#N/A</v>
      </c>
      <c r="C47" s="43"/>
      <c r="D47" s="43"/>
      <c r="E47" s="43"/>
      <c r="F47" s="43"/>
      <c r="G47" s="43"/>
      <c r="H47" s="43"/>
      <c r="I47" s="17"/>
      <c r="J47" s="44"/>
      <c r="K47" s="43"/>
      <c r="L47" s="43"/>
      <c r="M47" s="43"/>
      <c r="N47" s="43"/>
      <c r="O47" s="43"/>
      <c r="P47" s="12"/>
      <c r="Q47" s="12"/>
      <c r="R47" s="46"/>
      <c r="S47" s="40"/>
      <c r="T47" s="43"/>
      <c r="U47" s="43"/>
      <c r="V47" s="45"/>
      <c r="W47" s="40"/>
      <c r="X47" s="43"/>
      <c r="Y47" s="43"/>
      <c r="Z47" s="43"/>
      <c r="AA47" s="43"/>
      <c r="AB47" s="45"/>
    </row>
    <row r="48" spans="1:28" s="39" customFormat="1" hidden="1" x14ac:dyDescent="0.25">
      <c r="A48" s="40"/>
      <c r="B48" s="41" t="e">
        <f>VLOOKUP(A48,'Listas deplegables'!$A$2:$B$19,2,0)</f>
        <v>#N/A</v>
      </c>
      <c r="C48" s="43"/>
      <c r="D48" s="43"/>
      <c r="E48" s="43"/>
      <c r="F48" s="43"/>
      <c r="G48" s="43"/>
      <c r="H48" s="43"/>
      <c r="I48" s="17"/>
      <c r="J48" s="44"/>
      <c r="K48" s="43"/>
      <c r="L48" s="43"/>
      <c r="M48" s="43"/>
      <c r="N48" s="43"/>
      <c r="O48" s="43"/>
      <c r="P48" s="12"/>
      <c r="Q48" s="12"/>
      <c r="R48" s="46"/>
      <c r="S48" s="40"/>
      <c r="T48" s="43"/>
      <c r="U48" s="43"/>
      <c r="V48" s="45"/>
      <c r="W48" s="40"/>
      <c r="X48" s="43"/>
      <c r="Y48" s="43"/>
      <c r="Z48" s="43"/>
      <c r="AA48" s="43"/>
      <c r="AB48" s="45"/>
    </row>
    <row r="49" spans="1:28" s="39" customFormat="1" hidden="1" x14ac:dyDescent="0.25">
      <c r="A49" s="40"/>
      <c r="B49" s="41" t="e">
        <f>VLOOKUP(A49,'Listas deplegables'!$A$2:$B$19,2,0)</f>
        <v>#N/A</v>
      </c>
      <c r="C49" s="43"/>
      <c r="D49" s="43"/>
      <c r="E49" s="43"/>
      <c r="F49" s="43"/>
      <c r="G49" s="43"/>
      <c r="H49" s="43"/>
      <c r="I49" s="17"/>
      <c r="J49" s="44"/>
      <c r="K49" s="43"/>
      <c r="L49" s="43"/>
      <c r="M49" s="43"/>
      <c r="N49" s="43"/>
      <c r="O49" s="43"/>
      <c r="P49" s="12"/>
      <c r="Q49" s="12"/>
      <c r="R49" s="46"/>
      <c r="S49" s="40"/>
      <c r="T49" s="43"/>
      <c r="U49" s="43"/>
      <c r="V49" s="45"/>
      <c r="W49" s="40"/>
      <c r="X49" s="43"/>
      <c r="Y49" s="43"/>
      <c r="Z49" s="43"/>
      <c r="AA49" s="43"/>
      <c r="AB49" s="45"/>
    </row>
    <row r="50" spans="1:28" s="39" customFormat="1" hidden="1" x14ac:dyDescent="0.25">
      <c r="A50" s="40"/>
      <c r="B50" s="41" t="e">
        <f>VLOOKUP(A50,'Listas deplegables'!$A$2:$B$19,2,0)</f>
        <v>#N/A</v>
      </c>
      <c r="C50" s="43"/>
      <c r="D50" s="43"/>
      <c r="E50" s="43"/>
      <c r="F50" s="43"/>
      <c r="G50" s="43"/>
      <c r="H50" s="43"/>
      <c r="I50" s="17"/>
      <c r="J50" s="44"/>
      <c r="K50" s="43"/>
      <c r="L50" s="43"/>
      <c r="M50" s="43"/>
      <c r="N50" s="43"/>
      <c r="O50" s="43"/>
      <c r="P50" s="12"/>
      <c r="Q50" s="12"/>
      <c r="R50" s="46"/>
      <c r="S50" s="40"/>
      <c r="T50" s="43"/>
      <c r="U50" s="43"/>
      <c r="V50" s="45"/>
      <c r="W50" s="40"/>
      <c r="X50" s="43"/>
      <c r="Y50" s="43"/>
      <c r="Z50" s="43"/>
      <c r="AA50" s="43"/>
      <c r="AB50" s="45"/>
    </row>
    <row r="51" spans="1:28" s="39" customFormat="1" hidden="1" x14ac:dyDescent="0.25">
      <c r="A51" s="40"/>
      <c r="B51" s="41" t="e">
        <f>VLOOKUP(A51,'Listas deplegables'!$A$2:$B$19,2,0)</f>
        <v>#N/A</v>
      </c>
      <c r="C51" s="43"/>
      <c r="D51" s="43"/>
      <c r="E51" s="43"/>
      <c r="F51" s="43"/>
      <c r="G51" s="43"/>
      <c r="H51" s="43"/>
      <c r="I51" s="17"/>
      <c r="J51" s="44"/>
      <c r="K51" s="43"/>
      <c r="L51" s="43"/>
      <c r="M51" s="43"/>
      <c r="N51" s="43"/>
      <c r="O51" s="43"/>
      <c r="P51" s="12"/>
      <c r="Q51" s="12"/>
      <c r="R51" s="46"/>
      <c r="S51" s="40"/>
      <c r="T51" s="43"/>
      <c r="U51" s="43"/>
      <c r="V51" s="45"/>
      <c r="W51" s="40"/>
      <c r="X51" s="43"/>
      <c r="Y51" s="43"/>
      <c r="Z51" s="43"/>
      <c r="AA51" s="43"/>
      <c r="AB51" s="45"/>
    </row>
    <row r="52" spans="1:28" s="39" customFormat="1" hidden="1" x14ac:dyDescent="0.25">
      <c r="A52" s="40"/>
      <c r="B52" s="41" t="e">
        <f>VLOOKUP(A52,'Listas deplegables'!$A$2:$B$19,2,0)</f>
        <v>#N/A</v>
      </c>
      <c r="C52" s="43"/>
      <c r="D52" s="43"/>
      <c r="E52" s="43"/>
      <c r="F52" s="43"/>
      <c r="G52" s="43"/>
      <c r="H52" s="43"/>
      <c r="I52" s="17"/>
      <c r="J52" s="44"/>
      <c r="K52" s="43"/>
      <c r="L52" s="43"/>
      <c r="M52" s="43"/>
      <c r="N52" s="43"/>
      <c r="O52" s="43"/>
      <c r="P52" s="12"/>
      <c r="Q52" s="12"/>
      <c r="R52" s="46"/>
      <c r="S52" s="40"/>
      <c r="T52" s="43"/>
      <c r="U52" s="43"/>
      <c r="V52" s="45"/>
      <c r="W52" s="40"/>
      <c r="X52" s="43"/>
      <c r="Y52" s="43"/>
      <c r="Z52" s="43"/>
      <c r="AA52" s="43"/>
      <c r="AB52" s="45"/>
    </row>
    <row r="53" spans="1:28" s="39" customFormat="1" hidden="1" x14ac:dyDescent="0.25">
      <c r="A53" s="40"/>
      <c r="B53" s="41" t="e">
        <f>VLOOKUP(A53,'Listas deplegables'!$A$2:$B$19,2,0)</f>
        <v>#N/A</v>
      </c>
      <c r="C53" s="43"/>
      <c r="D53" s="43"/>
      <c r="E53" s="43"/>
      <c r="F53" s="43"/>
      <c r="G53" s="43"/>
      <c r="H53" s="43"/>
      <c r="I53" s="17"/>
      <c r="J53" s="44"/>
      <c r="K53" s="43"/>
      <c r="L53" s="43"/>
      <c r="M53" s="43"/>
      <c r="N53" s="43"/>
      <c r="O53" s="43"/>
      <c r="P53" s="12"/>
      <c r="Q53" s="12"/>
      <c r="R53" s="46"/>
      <c r="S53" s="40"/>
      <c r="T53" s="43"/>
      <c r="U53" s="43"/>
      <c r="V53" s="45"/>
      <c r="W53" s="40"/>
      <c r="X53" s="43"/>
      <c r="Y53" s="43"/>
      <c r="Z53" s="43"/>
      <c r="AA53" s="43"/>
      <c r="AB53" s="45"/>
    </row>
    <row r="54" spans="1:28" s="39" customFormat="1" hidden="1" x14ac:dyDescent="0.25">
      <c r="A54" s="40"/>
      <c r="B54" s="41" t="e">
        <f>VLOOKUP(A54,'Listas deplegables'!$A$2:$B$19,2,0)</f>
        <v>#N/A</v>
      </c>
      <c r="C54" s="43"/>
      <c r="D54" s="43"/>
      <c r="E54" s="43"/>
      <c r="F54" s="43"/>
      <c r="G54" s="43"/>
      <c r="H54" s="43"/>
      <c r="I54" s="17"/>
      <c r="J54" s="44"/>
      <c r="K54" s="43"/>
      <c r="L54" s="43"/>
      <c r="M54" s="43"/>
      <c r="N54" s="43"/>
      <c r="O54" s="43"/>
      <c r="P54" s="12"/>
      <c r="Q54" s="12"/>
      <c r="R54" s="46"/>
      <c r="S54" s="40"/>
      <c r="T54" s="43"/>
      <c r="U54" s="43"/>
      <c r="V54" s="45"/>
      <c r="W54" s="40"/>
      <c r="X54" s="43"/>
      <c r="Y54" s="43"/>
      <c r="Z54" s="43"/>
      <c r="AA54" s="43"/>
      <c r="AB54" s="45"/>
    </row>
    <row r="55" spans="1:28" s="39" customFormat="1" hidden="1" x14ac:dyDescent="0.25">
      <c r="A55" s="40"/>
      <c r="B55" s="41" t="e">
        <f>VLOOKUP(A55,'Listas deplegables'!$A$2:$B$19,2,0)</f>
        <v>#N/A</v>
      </c>
      <c r="C55" s="43"/>
      <c r="D55" s="43"/>
      <c r="E55" s="43"/>
      <c r="F55" s="43"/>
      <c r="G55" s="43"/>
      <c r="H55" s="43"/>
      <c r="I55" s="17"/>
      <c r="J55" s="44"/>
      <c r="K55" s="43"/>
      <c r="L55" s="43"/>
      <c r="M55" s="43"/>
      <c r="N55" s="43"/>
      <c r="O55" s="43"/>
      <c r="P55" s="12"/>
      <c r="Q55" s="12"/>
      <c r="R55" s="46"/>
      <c r="S55" s="40"/>
      <c r="T55" s="43"/>
      <c r="U55" s="43"/>
      <c r="V55" s="45"/>
      <c r="W55" s="40"/>
      <c r="X55" s="43"/>
      <c r="Y55" s="43"/>
      <c r="Z55" s="43"/>
      <c r="AA55" s="43"/>
      <c r="AB55" s="45"/>
    </row>
    <row r="56" spans="1:28" s="39" customFormat="1" hidden="1" x14ac:dyDescent="0.25">
      <c r="A56" s="40"/>
      <c r="B56" s="41" t="e">
        <f>VLOOKUP(A56,'Listas deplegables'!$A$2:$B$19,2,0)</f>
        <v>#N/A</v>
      </c>
      <c r="C56" s="43"/>
      <c r="D56" s="43"/>
      <c r="E56" s="43"/>
      <c r="F56" s="43"/>
      <c r="G56" s="43"/>
      <c r="H56" s="43"/>
      <c r="I56" s="17"/>
      <c r="J56" s="44"/>
      <c r="K56" s="43"/>
      <c r="L56" s="43"/>
      <c r="M56" s="43"/>
      <c r="N56" s="43"/>
      <c r="O56" s="43"/>
      <c r="P56" s="12"/>
      <c r="Q56" s="12"/>
      <c r="R56" s="46"/>
      <c r="S56" s="40"/>
      <c r="T56" s="43"/>
      <c r="U56" s="43"/>
      <c r="V56" s="45"/>
      <c r="W56" s="40"/>
      <c r="X56" s="43"/>
      <c r="Y56" s="43"/>
      <c r="Z56" s="43"/>
      <c r="AA56" s="43"/>
      <c r="AB56" s="45"/>
    </row>
    <row r="57" spans="1:28" s="39" customFormat="1" hidden="1" x14ac:dyDescent="0.25">
      <c r="A57" s="40"/>
      <c r="B57" s="41" t="e">
        <f>VLOOKUP(A57,'Listas deplegables'!$A$2:$B$19,2,0)</f>
        <v>#N/A</v>
      </c>
      <c r="C57" s="43"/>
      <c r="D57" s="43"/>
      <c r="E57" s="43"/>
      <c r="F57" s="43"/>
      <c r="G57" s="43"/>
      <c r="H57" s="43"/>
      <c r="I57" s="17"/>
      <c r="J57" s="44"/>
      <c r="K57" s="43"/>
      <c r="L57" s="43"/>
      <c r="M57" s="43"/>
      <c r="N57" s="43"/>
      <c r="O57" s="43"/>
      <c r="P57" s="12"/>
      <c r="Q57" s="12"/>
      <c r="R57" s="46"/>
      <c r="S57" s="40"/>
      <c r="T57" s="43"/>
      <c r="U57" s="43"/>
      <c r="V57" s="45"/>
      <c r="W57" s="40"/>
      <c r="X57" s="43"/>
      <c r="Y57" s="43"/>
      <c r="Z57" s="43"/>
      <c r="AA57" s="43"/>
      <c r="AB57" s="45"/>
    </row>
    <row r="58" spans="1:28" s="39" customFormat="1" hidden="1" x14ac:dyDescent="0.25">
      <c r="A58" s="40"/>
      <c r="B58" s="41" t="e">
        <f>VLOOKUP(A58,'Listas deplegables'!$A$2:$B$19,2,0)</f>
        <v>#N/A</v>
      </c>
      <c r="C58" s="43"/>
      <c r="D58" s="43"/>
      <c r="E58" s="43"/>
      <c r="F58" s="43"/>
      <c r="G58" s="43"/>
      <c r="H58" s="43"/>
      <c r="I58" s="17"/>
      <c r="J58" s="44"/>
      <c r="K58" s="43"/>
      <c r="L58" s="43"/>
      <c r="M58" s="43"/>
      <c r="N58" s="43"/>
      <c r="O58" s="43"/>
      <c r="P58" s="12"/>
      <c r="Q58" s="12"/>
      <c r="R58" s="46"/>
      <c r="S58" s="40"/>
      <c r="T58" s="43"/>
      <c r="U58" s="43"/>
      <c r="V58" s="45"/>
      <c r="W58" s="40"/>
      <c r="X58" s="43"/>
      <c r="Y58" s="43"/>
      <c r="Z58" s="43"/>
      <c r="AA58" s="43"/>
      <c r="AB58" s="45"/>
    </row>
    <row r="59" spans="1:28" s="39" customFormat="1" hidden="1" x14ac:dyDescent="0.25">
      <c r="A59" s="40"/>
      <c r="B59" s="41" t="e">
        <f>VLOOKUP(A59,'Listas deplegables'!$A$2:$B$19,2,0)</f>
        <v>#N/A</v>
      </c>
      <c r="C59" s="43"/>
      <c r="D59" s="43"/>
      <c r="E59" s="43"/>
      <c r="F59" s="43"/>
      <c r="G59" s="43"/>
      <c r="H59" s="43"/>
      <c r="I59" s="17"/>
      <c r="J59" s="44"/>
      <c r="K59" s="43"/>
      <c r="L59" s="43"/>
      <c r="M59" s="43"/>
      <c r="N59" s="43"/>
      <c r="O59" s="43"/>
      <c r="P59" s="12"/>
      <c r="Q59" s="12"/>
      <c r="R59" s="46"/>
      <c r="S59" s="40"/>
      <c r="T59" s="43"/>
      <c r="U59" s="43"/>
      <c r="V59" s="45"/>
      <c r="W59" s="40"/>
      <c r="X59" s="43"/>
      <c r="Y59" s="43"/>
      <c r="Z59" s="43"/>
      <c r="AA59" s="43"/>
      <c r="AB59" s="45"/>
    </row>
    <row r="60" spans="1:28" s="39" customFormat="1" hidden="1" x14ac:dyDescent="0.25">
      <c r="A60" s="40"/>
      <c r="B60" s="41" t="e">
        <f>VLOOKUP(A60,'Listas deplegables'!$A$2:$B$19,2,0)</f>
        <v>#N/A</v>
      </c>
      <c r="C60" s="43"/>
      <c r="D60" s="43"/>
      <c r="E60" s="43"/>
      <c r="F60" s="43"/>
      <c r="G60" s="43"/>
      <c r="H60" s="43"/>
      <c r="I60" s="17"/>
      <c r="J60" s="44"/>
      <c r="K60" s="43"/>
      <c r="L60" s="43"/>
      <c r="M60" s="43"/>
      <c r="N60" s="43"/>
      <c r="O60" s="43"/>
      <c r="P60" s="12"/>
      <c r="Q60" s="12"/>
      <c r="R60" s="46"/>
      <c r="S60" s="40"/>
      <c r="T60" s="43"/>
      <c r="U60" s="43"/>
      <c r="V60" s="45"/>
      <c r="W60" s="40"/>
      <c r="X60" s="43"/>
      <c r="Y60" s="43"/>
      <c r="Z60" s="43"/>
      <c r="AA60" s="43"/>
      <c r="AB60" s="45"/>
    </row>
    <row r="61" spans="1:28" s="39" customFormat="1" hidden="1" x14ac:dyDescent="0.25">
      <c r="A61" s="40"/>
      <c r="B61" s="41" t="e">
        <f>VLOOKUP(A61,'Listas deplegables'!$A$2:$B$19,2,0)</f>
        <v>#N/A</v>
      </c>
      <c r="C61" s="43"/>
      <c r="D61" s="43"/>
      <c r="E61" s="43"/>
      <c r="F61" s="43"/>
      <c r="G61" s="43"/>
      <c r="H61" s="43"/>
      <c r="I61" s="17"/>
      <c r="J61" s="44"/>
      <c r="K61" s="43"/>
      <c r="L61" s="43"/>
      <c r="M61" s="43"/>
      <c r="N61" s="43"/>
      <c r="O61" s="43"/>
      <c r="P61" s="12"/>
      <c r="Q61" s="12"/>
      <c r="R61" s="46"/>
      <c r="S61" s="40"/>
      <c r="T61" s="43"/>
      <c r="U61" s="43"/>
      <c r="V61" s="45"/>
      <c r="W61" s="40"/>
      <c r="X61" s="43"/>
      <c r="Y61" s="43"/>
      <c r="Z61" s="43"/>
      <c r="AA61" s="43"/>
      <c r="AB61" s="45"/>
    </row>
    <row r="62" spans="1:28" s="39" customFormat="1" hidden="1" x14ac:dyDescent="0.25">
      <c r="A62" s="40"/>
      <c r="B62" s="41" t="e">
        <f>VLOOKUP(A62,'Listas deplegables'!$A$2:$B$19,2,0)</f>
        <v>#N/A</v>
      </c>
      <c r="C62" s="43"/>
      <c r="D62" s="43"/>
      <c r="E62" s="43"/>
      <c r="F62" s="43"/>
      <c r="G62" s="43"/>
      <c r="H62" s="43"/>
      <c r="I62" s="17"/>
      <c r="J62" s="44"/>
      <c r="K62" s="43"/>
      <c r="L62" s="43"/>
      <c r="M62" s="43"/>
      <c r="N62" s="43"/>
      <c r="O62" s="43"/>
      <c r="P62" s="12"/>
      <c r="Q62" s="12"/>
      <c r="R62" s="46"/>
      <c r="S62" s="40"/>
      <c r="T62" s="43"/>
      <c r="U62" s="43"/>
      <c r="V62" s="45"/>
      <c r="W62" s="40"/>
      <c r="X62" s="43"/>
      <c r="Y62" s="43"/>
      <c r="Z62" s="43"/>
      <c r="AA62" s="43"/>
      <c r="AB62" s="45"/>
    </row>
    <row r="63" spans="1:28" s="39" customFormat="1" hidden="1" x14ac:dyDescent="0.25">
      <c r="A63" s="40"/>
      <c r="B63" s="41" t="e">
        <f>VLOOKUP(A63,'Listas deplegables'!$A$2:$B$19,2,0)</f>
        <v>#N/A</v>
      </c>
      <c r="C63" s="43"/>
      <c r="D63" s="43"/>
      <c r="E63" s="43"/>
      <c r="F63" s="43"/>
      <c r="G63" s="43"/>
      <c r="H63" s="43"/>
      <c r="I63" s="17"/>
      <c r="J63" s="44"/>
      <c r="K63" s="43"/>
      <c r="L63" s="43"/>
      <c r="M63" s="43"/>
      <c r="N63" s="43"/>
      <c r="O63" s="43"/>
      <c r="P63" s="12"/>
      <c r="Q63" s="12"/>
      <c r="R63" s="46"/>
      <c r="S63" s="40"/>
      <c r="T63" s="43"/>
      <c r="U63" s="43"/>
      <c r="V63" s="45"/>
      <c r="W63" s="40"/>
      <c r="X63" s="43"/>
      <c r="Y63" s="43"/>
      <c r="Z63" s="43"/>
      <c r="AA63" s="43"/>
      <c r="AB63" s="45"/>
    </row>
    <row r="64" spans="1:28" s="39" customFormat="1" hidden="1" x14ac:dyDescent="0.25">
      <c r="A64" s="40"/>
      <c r="B64" s="41" t="e">
        <f>VLOOKUP(A64,'Listas deplegables'!$A$2:$B$19,2,0)</f>
        <v>#N/A</v>
      </c>
      <c r="C64" s="43"/>
      <c r="D64" s="43"/>
      <c r="E64" s="43"/>
      <c r="F64" s="43"/>
      <c r="G64" s="43"/>
      <c r="H64" s="43"/>
      <c r="I64" s="17"/>
      <c r="J64" s="44"/>
      <c r="K64" s="43"/>
      <c r="L64" s="43"/>
      <c r="M64" s="43"/>
      <c r="N64" s="43"/>
      <c r="O64" s="43"/>
      <c r="P64" s="12"/>
      <c r="Q64" s="12"/>
      <c r="R64" s="46"/>
      <c r="S64" s="40"/>
      <c r="T64" s="43"/>
      <c r="U64" s="43"/>
      <c r="V64" s="45"/>
      <c r="W64" s="40"/>
      <c r="X64" s="43"/>
      <c r="Y64" s="43"/>
      <c r="Z64" s="43"/>
      <c r="AA64" s="43"/>
      <c r="AB64" s="45"/>
    </row>
    <row r="65" spans="1:28" s="39" customFormat="1" hidden="1" x14ac:dyDescent="0.25">
      <c r="A65" s="40"/>
      <c r="B65" s="41" t="e">
        <f>VLOOKUP(A65,'Listas deplegables'!$A$2:$B$19,2,0)</f>
        <v>#N/A</v>
      </c>
      <c r="C65" s="43"/>
      <c r="D65" s="43"/>
      <c r="E65" s="43"/>
      <c r="F65" s="43"/>
      <c r="G65" s="43"/>
      <c r="H65" s="43"/>
      <c r="I65" s="17"/>
      <c r="J65" s="44"/>
      <c r="K65" s="43"/>
      <c r="L65" s="43"/>
      <c r="M65" s="43"/>
      <c r="N65" s="43"/>
      <c r="O65" s="43"/>
      <c r="P65" s="12"/>
      <c r="Q65" s="12"/>
      <c r="R65" s="46"/>
      <c r="S65" s="40"/>
      <c r="T65" s="43"/>
      <c r="U65" s="43"/>
      <c r="V65" s="45"/>
      <c r="W65" s="40"/>
      <c r="X65" s="43"/>
      <c r="Y65" s="43"/>
      <c r="Z65" s="43"/>
      <c r="AA65" s="43"/>
      <c r="AB65" s="45"/>
    </row>
    <row r="66" spans="1:28" s="39" customFormat="1" hidden="1" x14ac:dyDescent="0.25">
      <c r="A66" s="40"/>
      <c r="B66" s="41" t="e">
        <f>VLOOKUP(A66,'Listas deplegables'!$A$2:$B$19,2,0)</f>
        <v>#N/A</v>
      </c>
      <c r="C66" s="43"/>
      <c r="D66" s="43"/>
      <c r="E66" s="43"/>
      <c r="F66" s="43"/>
      <c r="G66" s="43"/>
      <c r="H66" s="43"/>
      <c r="I66" s="17"/>
      <c r="J66" s="44"/>
      <c r="K66" s="43"/>
      <c r="L66" s="43"/>
      <c r="M66" s="43"/>
      <c r="N66" s="43"/>
      <c r="O66" s="43"/>
      <c r="P66" s="12"/>
      <c r="Q66" s="12"/>
      <c r="R66" s="46"/>
      <c r="S66" s="40"/>
      <c r="T66" s="43"/>
      <c r="U66" s="43"/>
      <c r="V66" s="45"/>
      <c r="W66" s="40"/>
      <c r="X66" s="43"/>
      <c r="Y66" s="43"/>
      <c r="Z66" s="43"/>
      <c r="AA66" s="43"/>
      <c r="AB66" s="45"/>
    </row>
    <row r="67" spans="1:28" s="39" customFormat="1" hidden="1" x14ac:dyDescent="0.25">
      <c r="A67" s="40"/>
      <c r="B67" s="41" t="e">
        <f>VLOOKUP(A67,'Listas deplegables'!$A$2:$B$19,2,0)</f>
        <v>#N/A</v>
      </c>
      <c r="C67" s="43"/>
      <c r="D67" s="43"/>
      <c r="E67" s="43"/>
      <c r="F67" s="43"/>
      <c r="G67" s="43"/>
      <c r="H67" s="43"/>
      <c r="I67" s="17"/>
      <c r="J67" s="44"/>
      <c r="K67" s="43"/>
      <c r="L67" s="43"/>
      <c r="M67" s="43"/>
      <c r="N67" s="43"/>
      <c r="O67" s="43"/>
      <c r="P67" s="12"/>
      <c r="Q67" s="12"/>
      <c r="R67" s="46"/>
      <c r="S67" s="40"/>
      <c r="T67" s="43"/>
      <c r="U67" s="43"/>
      <c r="V67" s="45"/>
      <c r="W67" s="40"/>
      <c r="X67" s="43"/>
      <c r="Y67" s="43"/>
      <c r="Z67" s="43"/>
      <c r="AA67" s="43"/>
      <c r="AB67" s="45"/>
    </row>
    <row r="68" spans="1:28" s="39" customFormat="1" hidden="1" x14ac:dyDescent="0.25">
      <c r="A68" s="40"/>
      <c r="B68" s="41" t="e">
        <f>VLOOKUP(A68,'Listas deplegables'!$A$2:$B$19,2,0)</f>
        <v>#N/A</v>
      </c>
      <c r="C68" s="43"/>
      <c r="D68" s="43"/>
      <c r="E68" s="43"/>
      <c r="F68" s="43"/>
      <c r="G68" s="43"/>
      <c r="H68" s="43"/>
      <c r="I68" s="17"/>
      <c r="J68" s="44"/>
      <c r="K68" s="43"/>
      <c r="L68" s="43"/>
      <c r="M68" s="43"/>
      <c r="N68" s="43"/>
      <c r="O68" s="43"/>
      <c r="P68" s="12"/>
      <c r="Q68" s="12"/>
      <c r="R68" s="46"/>
      <c r="S68" s="40"/>
      <c r="T68" s="43"/>
      <c r="U68" s="43"/>
      <c r="V68" s="45"/>
      <c r="W68" s="40"/>
      <c r="X68" s="43"/>
      <c r="Y68" s="43"/>
      <c r="Z68" s="43"/>
      <c r="AA68" s="43"/>
      <c r="AB68" s="45"/>
    </row>
    <row r="69" spans="1:28" s="39" customFormat="1" hidden="1" x14ac:dyDescent="0.25">
      <c r="A69" s="40"/>
      <c r="B69" s="41" t="e">
        <f>VLOOKUP(A69,'Listas deplegables'!$A$2:$B$19,2,0)</f>
        <v>#N/A</v>
      </c>
      <c r="C69" s="43"/>
      <c r="D69" s="43"/>
      <c r="E69" s="43"/>
      <c r="F69" s="43"/>
      <c r="G69" s="43"/>
      <c r="H69" s="43"/>
      <c r="I69" s="17"/>
      <c r="J69" s="44"/>
      <c r="K69" s="43"/>
      <c r="L69" s="43"/>
      <c r="M69" s="43"/>
      <c r="N69" s="43"/>
      <c r="O69" s="43"/>
      <c r="P69" s="12"/>
      <c r="Q69" s="12"/>
      <c r="R69" s="46"/>
      <c r="S69" s="40"/>
      <c r="T69" s="43"/>
      <c r="U69" s="43"/>
      <c r="V69" s="45"/>
      <c r="W69" s="40"/>
      <c r="X69" s="43"/>
      <c r="Y69" s="43"/>
      <c r="Z69" s="43"/>
      <c r="AA69" s="43"/>
      <c r="AB69" s="45"/>
    </row>
    <row r="70" spans="1:28" s="39" customFormat="1" hidden="1" x14ac:dyDescent="0.25">
      <c r="A70" s="40"/>
      <c r="B70" s="41" t="e">
        <f>VLOOKUP(A70,'Listas deplegables'!$A$2:$B$19,2,0)</f>
        <v>#N/A</v>
      </c>
      <c r="C70" s="43"/>
      <c r="D70" s="43"/>
      <c r="E70" s="43"/>
      <c r="F70" s="43"/>
      <c r="G70" s="43"/>
      <c r="H70" s="43"/>
      <c r="I70" s="17"/>
      <c r="J70" s="44"/>
      <c r="K70" s="43"/>
      <c r="L70" s="43"/>
      <c r="M70" s="43"/>
      <c r="N70" s="43"/>
      <c r="O70" s="43"/>
      <c r="P70" s="12"/>
      <c r="Q70" s="12"/>
      <c r="R70" s="46"/>
      <c r="S70" s="40"/>
      <c r="T70" s="43"/>
      <c r="U70" s="43"/>
      <c r="V70" s="45"/>
      <c r="W70" s="40"/>
      <c r="X70" s="43"/>
      <c r="Y70" s="43"/>
      <c r="Z70" s="43"/>
      <c r="AA70" s="43"/>
      <c r="AB70" s="45"/>
    </row>
    <row r="71" spans="1:28" s="39" customFormat="1" hidden="1" x14ac:dyDescent="0.25">
      <c r="A71" s="40"/>
      <c r="B71" s="41" t="e">
        <f>VLOOKUP(A71,'Listas deplegables'!$A$2:$B$19,2,0)</f>
        <v>#N/A</v>
      </c>
      <c r="C71" s="43"/>
      <c r="D71" s="43"/>
      <c r="E71" s="43"/>
      <c r="F71" s="43"/>
      <c r="G71" s="43"/>
      <c r="H71" s="43"/>
      <c r="I71" s="17"/>
      <c r="J71" s="44"/>
      <c r="K71" s="43"/>
      <c r="L71" s="43"/>
      <c r="M71" s="43"/>
      <c r="N71" s="43"/>
      <c r="O71" s="43"/>
      <c r="P71" s="12"/>
      <c r="Q71" s="12"/>
      <c r="R71" s="46"/>
      <c r="S71" s="40"/>
      <c r="T71" s="43"/>
      <c r="U71" s="43"/>
      <c r="V71" s="45"/>
      <c r="W71" s="40"/>
      <c r="X71" s="43"/>
      <c r="Y71" s="43"/>
      <c r="Z71" s="43"/>
      <c r="AA71" s="43"/>
      <c r="AB71" s="45"/>
    </row>
    <row r="72" spans="1:28" s="39" customFormat="1" hidden="1" x14ac:dyDescent="0.25">
      <c r="A72" s="40"/>
      <c r="B72" s="41" t="e">
        <f>VLOOKUP(A72,'Listas deplegables'!$A$2:$B$19,2,0)</f>
        <v>#N/A</v>
      </c>
      <c r="C72" s="43"/>
      <c r="D72" s="43"/>
      <c r="E72" s="43"/>
      <c r="F72" s="43"/>
      <c r="G72" s="43"/>
      <c r="H72" s="43"/>
      <c r="I72" s="17"/>
      <c r="J72" s="44"/>
      <c r="K72" s="43"/>
      <c r="L72" s="43"/>
      <c r="M72" s="43"/>
      <c r="N72" s="43"/>
      <c r="O72" s="43"/>
      <c r="P72" s="12"/>
      <c r="Q72" s="12"/>
      <c r="R72" s="46"/>
      <c r="S72" s="40"/>
      <c r="T72" s="43"/>
      <c r="U72" s="43"/>
      <c r="V72" s="45"/>
      <c r="W72" s="40"/>
      <c r="X72" s="43"/>
      <c r="Y72" s="43"/>
      <c r="Z72" s="43"/>
      <c r="AA72" s="43"/>
      <c r="AB72" s="45"/>
    </row>
    <row r="73" spans="1:28" s="39" customFormat="1" hidden="1" x14ac:dyDescent="0.25">
      <c r="A73" s="40"/>
      <c r="B73" s="41" t="e">
        <f>VLOOKUP(A73,'Listas deplegables'!$A$2:$B$19,2,0)</f>
        <v>#N/A</v>
      </c>
      <c r="C73" s="43"/>
      <c r="D73" s="43"/>
      <c r="E73" s="43"/>
      <c r="F73" s="43"/>
      <c r="G73" s="43"/>
      <c r="H73" s="43"/>
      <c r="I73" s="17"/>
      <c r="J73" s="44"/>
      <c r="K73" s="43"/>
      <c r="L73" s="43"/>
      <c r="M73" s="43"/>
      <c r="N73" s="43"/>
      <c r="O73" s="43"/>
      <c r="P73" s="12"/>
      <c r="Q73" s="12"/>
      <c r="R73" s="46"/>
      <c r="S73" s="40"/>
      <c r="T73" s="43"/>
      <c r="U73" s="43"/>
      <c r="V73" s="45"/>
      <c r="W73" s="40"/>
      <c r="X73" s="43"/>
      <c r="Y73" s="43"/>
      <c r="Z73" s="43"/>
      <c r="AA73" s="43"/>
      <c r="AB73" s="45"/>
    </row>
    <row r="74" spans="1:28" s="39" customFormat="1" hidden="1" x14ac:dyDescent="0.25">
      <c r="A74" s="40"/>
      <c r="B74" s="41" t="e">
        <f>VLOOKUP(A74,'Listas deplegables'!$A$2:$B$19,2,0)</f>
        <v>#N/A</v>
      </c>
      <c r="C74" s="43"/>
      <c r="D74" s="43"/>
      <c r="E74" s="43"/>
      <c r="F74" s="43"/>
      <c r="G74" s="43"/>
      <c r="H74" s="43"/>
      <c r="I74" s="17"/>
      <c r="J74" s="44"/>
      <c r="K74" s="43"/>
      <c r="L74" s="43"/>
      <c r="M74" s="43"/>
      <c r="N74" s="43"/>
      <c r="O74" s="43"/>
      <c r="P74" s="12"/>
      <c r="Q74" s="12"/>
      <c r="R74" s="46"/>
      <c r="S74" s="40"/>
      <c r="T74" s="43"/>
      <c r="U74" s="43"/>
      <c r="V74" s="45"/>
      <c r="W74" s="40"/>
      <c r="X74" s="43"/>
      <c r="Y74" s="43"/>
      <c r="Z74" s="43"/>
      <c r="AA74" s="43"/>
      <c r="AB74" s="45"/>
    </row>
    <row r="75" spans="1:28" s="39" customFormat="1" hidden="1" x14ac:dyDescent="0.25">
      <c r="A75" s="40"/>
      <c r="B75" s="41" t="e">
        <f>VLOOKUP(A75,'Listas deplegables'!$A$2:$B$19,2,0)</f>
        <v>#N/A</v>
      </c>
      <c r="C75" s="43"/>
      <c r="D75" s="43"/>
      <c r="E75" s="43"/>
      <c r="F75" s="43"/>
      <c r="G75" s="43"/>
      <c r="H75" s="43"/>
      <c r="I75" s="17"/>
      <c r="J75" s="44"/>
      <c r="K75" s="43"/>
      <c r="L75" s="43"/>
      <c r="M75" s="43"/>
      <c r="N75" s="43"/>
      <c r="O75" s="43"/>
      <c r="P75" s="12"/>
      <c r="Q75" s="12"/>
      <c r="R75" s="46"/>
      <c r="S75" s="40"/>
      <c r="T75" s="43"/>
      <c r="U75" s="43"/>
      <c r="V75" s="45"/>
      <c r="W75" s="40"/>
      <c r="X75" s="43"/>
      <c r="Y75" s="43"/>
      <c r="Z75" s="43"/>
      <c r="AA75" s="43"/>
      <c r="AB75" s="45"/>
    </row>
    <row r="76" spans="1:28" s="39" customFormat="1" hidden="1" x14ac:dyDescent="0.25">
      <c r="A76" s="40"/>
      <c r="B76" s="41" t="e">
        <f>VLOOKUP(A76,'Listas deplegables'!$A$2:$B$19,2,0)</f>
        <v>#N/A</v>
      </c>
      <c r="C76" s="43"/>
      <c r="D76" s="43"/>
      <c r="E76" s="43"/>
      <c r="F76" s="43"/>
      <c r="G76" s="43"/>
      <c r="H76" s="43"/>
      <c r="I76" s="17"/>
      <c r="J76" s="44"/>
      <c r="K76" s="43"/>
      <c r="L76" s="43"/>
      <c r="M76" s="43"/>
      <c r="N76" s="43"/>
      <c r="O76" s="43"/>
      <c r="P76" s="12"/>
      <c r="Q76" s="12"/>
      <c r="R76" s="46"/>
      <c r="S76" s="40"/>
      <c r="T76" s="43"/>
      <c r="U76" s="43"/>
      <c r="V76" s="45"/>
      <c r="W76" s="40"/>
      <c r="X76" s="43"/>
      <c r="Y76" s="43"/>
      <c r="Z76" s="43"/>
      <c r="AA76" s="43"/>
      <c r="AB76" s="45"/>
    </row>
    <row r="77" spans="1:28" s="39" customFormat="1" hidden="1" x14ac:dyDescent="0.25">
      <c r="A77" s="40"/>
      <c r="B77" s="41" t="e">
        <f>VLOOKUP(A77,'Listas deplegables'!$A$2:$B$19,2,0)</f>
        <v>#N/A</v>
      </c>
      <c r="C77" s="43"/>
      <c r="D77" s="43"/>
      <c r="E77" s="43"/>
      <c r="F77" s="43"/>
      <c r="G77" s="43"/>
      <c r="H77" s="43"/>
      <c r="I77" s="17"/>
      <c r="J77" s="44"/>
      <c r="K77" s="43"/>
      <c r="L77" s="43"/>
      <c r="M77" s="43"/>
      <c r="N77" s="43"/>
      <c r="O77" s="43"/>
      <c r="P77" s="12"/>
      <c r="Q77" s="12"/>
      <c r="R77" s="46"/>
      <c r="S77" s="40"/>
      <c r="T77" s="43"/>
      <c r="U77" s="43"/>
      <c r="V77" s="45"/>
      <c r="W77" s="40"/>
      <c r="X77" s="43"/>
      <c r="Y77" s="43"/>
      <c r="Z77" s="43"/>
      <c r="AA77" s="43"/>
      <c r="AB77" s="45"/>
    </row>
    <row r="78" spans="1:28" s="39" customFormat="1" hidden="1" x14ac:dyDescent="0.25">
      <c r="A78" s="40"/>
      <c r="B78" s="41" t="e">
        <f>VLOOKUP(A78,'Listas deplegables'!$A$2:$B$19,2,0)</f>
        <v>#N/A</v>
      </c>
      <c r="C78" s="43"/>
      <c r="D78" s="43"/>
      <c r="E78" s="43"/>
      <c r="F78" s="43"/>
      <c r="G78" s="43"/>
      <c r="H78" s="43"/>
      <c r="I78" s="17"/>
      <c r="J78" s="44"/>
      <c r="K78" s="43"/>
      <c r="L78" s="43"/>
      <c r="M78" s="43"/>
      <c r="N78" s="43"/>
      <c r="O78" s="43"/>
      <c r="P78" s="12"/>
      <c r="Q78" s="12"/>
      <c r="R78" s="46"/>
      <c r="S78" s="40"/>
      <c r="T78" s="43"/>
      <c r="U78" s="43"/>
      <c r="V78" s="45"/>
      <c r="W78" s="40"/>
      <c r="X78" s="43"/>
      <c r="Y78" s="43"/>
      <c r="Z78" s="43"/>
      <c r="AA78" s="43"/>
      <c r="AB78" s="45"/>
    </row>
    <row r="79" spans="1:28" s="39" customFormat="1" hidden="1" x14ac:dyDescent="0.25">
      <c r="A79" s="40"/>
      <c r="B79" s="41" t="e">
        <f>VLOOKUP(A79,'Listas deplegables'!$A$2:$B$19,2,0)</f>
        <v>#N/A</v>
      </c>
      <c r="C79" s="43"/>
      <c r="D79" s="43"/>
      <c r="E79" s="43"/>
      <c r="F79" s="43"/>
      <c r="G79" s="43"/>
      <c r="H79" s="43"/>
      <c r="I79" s="17"/>
      <c r="J79" s="44"/>
      <c r="K79" s="43"/>
      <c r="L79" s="43"/>
      <c r="M79" s="43"/>
      <c r="N79" s="43"/>
      <c r="O79" s="43"/>
      <c r="P79" s="12"/>
      <c r="Q79" s="12"/>
      <c r="R79" s="46"/>
      <c r="S79" s="40"/>
      <c r="T79" s="43"/>
      <c r="U79" s="43"/>
      <c r="V79" s="45"/>
      <c r="W79" s="40"/>
      <c r="X79" s="43"/>
      <c r="Y79" s="43"/>
      <c r="Z79" s="43"/>
      <c r="AA79" s="43"/>
      <c r="AB79" s="45"/>
    </row>
    <row r="80" spans="1:28" s="39" customFormat="1" hidden="1" x14ac:dyDescent="0.25">
      <c r="A80" s="40"/>
      <c r="B80" s="41" t="e">
        <f>VLOOKUP(A80,'Listas deplegables'!$A$2:$B$19,2,0)</f>
        <v>#N/A</v>
      </c>
      <c r="C80" s="43"/>
      <c r="D80" s="43"/>
      <c r="E80" s="43"/>
      <c r="F80" s="43"/>
      <c r="G80" s="43"/>
      <c r="H80" s="43"/>
      <c r="I80" s="17"/>
      <c r="J80" s="44"/>
      <c r="K80" s="43"/>
      <c r="L80" s="43"/>
      <c r="M80" s="43"/>
      <c r="N80" s="43"/>
      <c r="O80" s="43"/>
      <c r="P80" s="12"/>
      <c r="Q80" s="12"/>
      <c r="R80" s="46"/>
      <c r="S80" s="40"/>
      <c r="T80" s="43"/>
      <c r="U80" s="43"/>
      <c r="V80" s="45"/>
      <c r="W80" s="40"/>
      <c r="X80" s="43"/>
      <c r="Y80" s="43"/>
      <c r="Z80" s="43"/>
      <c r="AA80" s="43"/>
      <c r="AB80" s="45"/>
    </row>
    <row r="81" spans="1:28" s="39" customFormat="1" hidden="1" x14ac:dyDescent="0.25">
      <c r="A81" s="40"/>
      <c r="B81" s="41" t="e">
        <f>VLOOKUP(A81,'Listas deplegables'!$A$2:$B$19,2,0)</f>
        <v>#N/A</v>
      </c>
      <c r="C81" s="43"/>
      <c r="D81" s="43"/>
      <c r="E81" s="43"/>
      <c r="F81" s="43"/>
      <c r="G81" s="43"/>
      <c r="H81" s="43"/>
      <c r="I81" s="17"/>
      <c r="J81" s="44"/>
      <c r="K81" s="43"/>
      <c r="L81" s="43"/>
      <c r="M81" s="43"/>
      <c r="N81" s="43"/>
      <c r="O81" s="43"/>
      <c r="P81" s="12"/>
      <c r="Q81" s="12"/>
      <c r="R81" s="46"/>
      <c r="S81" s="40"/>
      <c r="T81" s="43"/>
      <c r="U81" s="43"/>
      <c r="V81" s="45"/>
      <c r="W81" s="40"/>
      <c r="X81" s="43"/>
      <c r="Y81" s="43"/>
      <c r="Z81" s="43"/>
      <c r="AA81" s="43"/>
      <c r="AB81" s="45"/>
    </row>
    <row r="82" spans="1:28" s="39" customFormat="1" hidden="1" x14ac:dyDescent="0.25">
      <c r="A82" s="40"/>
      <c r="B82" s="41" t="e">
        <f>VLOOKUP(A82,'Listas deplegables'!$A$2:$B$19,2,0)</f>
        <v>#N/A</v>
      </c>
      <c r="C82" s="43"/>
      <c r="D82" s="43"/>
      <c r="E82" s="43"/>
      <c r="F82" s="43"/>
      <c r="G82" s="43"/>
      <c r="H82" s="43"/>
      <c r="I82" s="17"/>
      <c r="J82" s="44"/>
      <c r="K82" s="43"/>
      <c r="L82" s="43"/>
      <c r="M82" s="43"/>
      <c r="N82" s="43"/>
      <c r="O82" s="43"/>
      <c r="P82" s="12"/>
      <c r="Q82" s="12"/>
      <c r="R82" s="46"/>
      <c r="S82" s="40"/>
      <c r="T82" s="43"/>
      <c r="U82" s="43"/>
      <c r="V82" s="45"/>
      <c r="W82" s="40"/>
      <c r="X82" s="43"/>
      <c r="Y82" s="43"/>
      <c r="Z82" s="43"/>
      <c r="AA82" s="43"/>
      <c r="AB82" s="45"/>
    </row>
    <row r="83" spans="1:28" s="39" customFormat="1" hidden="1" x14ac:dyDescent="0.25">
      <c r="A83" s="40"/>
      <c r="B83" s="41" t="e">
        <f>VLOOKUP(A83,'Listas deplegables'!$A$2:$B$19,2,0)</f>
        <v>#N/A</v>
      </c>
      <c r="C83" s="43"/>
      <c r="D83" s="43"/>
      <c r="E83" s="43"/>
      <c r="F83" s="43"/>
      <c r="G83" s="43"/>
      <c r="H83" s="43"/>
      <c r="I83" s="17"/>
      <c r="J83" s="44"/>
      <c r="K83" s="43"/>
      <c r="L83" s="43"/>
      <c r="M83" s="43"/>
      <c r="N83" s="43"/>
      <c r="O83" s="43"/>
      <c r="P83" s="12"/>
      <c r="Q83" s="12"/>
      <c r="R83" s="46"/>
      <c r="S83" s="40"/>
      <c r="T83" s="43"/>
      <c r="U83" s="43"/>
      <c r="V83" s="45"/>
      <c r="W83" s="40"/>
      <c r="X83" s="43"/>
      <c r="Y83" s="43"/>
      <c r="Z83" s="43"/>
      <c r="AA83" s="43"/>
      <c r="AB83" s="45"/>
    </row>
    <row r="84" spans="1:28" s="39" customFormat="1" hidden="1" x14ac:dyDescent="0.25">
      <c r="A84" s="40"/>
      <c r="B84" s="41" t="e">
        <f>VLOOKUP(A84,'Listas deplegables'!$A$2:$B$19,2,0)</f>
        <v>#N/A</v>
      </c>
      <c r="C84" s="43"/>
      <c r="D84" s="43"/>
      <c r="E84" s="43"/>
      <c r="F84" s="43"/>
      <c r="G84" s="43"/>
      <c r="H84" s="43"/>
      <c r="I84" s="17"/>
      <c r="J84" s="44"/>
      <c r="K84" s="43"/>
      <c r="L84" s="43"/>
      <c r="M84" s="43"/>
      <c r="N84" s="43"/>
      <c r="O84" s="43"/>
      <c r="P84" s="12"/>
      <c r="Q84" s="12"/>
      <c r="R84" s="46"/>
      <c r="S84" s="40"/>
      <c r="T84" s="43"/>
      <c r="U84" s="43"/>
      <c r="V84" s="45"/>
      <c r="W84" s="40"/>
      <c r="X84" s="43"/>
      <c r="Y84" s="43"/>
      <c r="Z84" s="43"/>
      <c r="AA84" s="43"/>
      <c r="AB84" s="45"/>
    </row>
    <row r="85" spans="1:28" s="39" customFormat="1" hidden="1" x14ac:dyDescent="0.25">
      <c r="A85" s="40"/>
      <c r="B85" s="41" t="e">
        <f>VLOOKUP(A85,'Listas deplegables'!$A$2:$B$19,2,0)</f>
        <v>#N/A</v>
      </c>
      <c r="C85" s="43"/>
      <c r="D85" s="43"/>
      <c r="E85" s="43"/>
      <c r="F85" s="43"/>
      <c r="G85" s="43"/>
      <c r="H85" s="43"/>
      <c r="I85" s="17"/>
      <c r="J85" s="44"/>
      <c r="K85" s="43"/>
      <c r="L85" s="43"/>
      <c r="M85" s="43"/>
      <c r="N85" s="43"/>
      <c r="O85" s="43"/>
      <c r="P85" s="12"/>
      <c r="Q85" s="12"/>
      <c r="R85" s="46"/>
      <c r="S85" s="40"/>
      <c r="T85" s="43"/>
      <c r="U85" s="43"/>
      <c r="V85" s="45"/>
      <c r="W85" s="40"/>
      <c r="X85" s="43"/>
      <c r="Y85" s="43"/>
      <c r="Z85" s="43"/>
      <c r="AA85" s="43"/>
      <c r="AB85" s="45"/>
    </row>
    <row r="86" spans="1:28" s="39" customFormat="1" hidden="1" x14ac:dyDescent="0.25">
      <c r="A86" s="40"/>
      <c r="B86" s="41" t="e">
        <f>VLOOKUP(A86,'Listas deplegables'!$A$2:$B$19,2,0)</f>
        <v>#N/A</v>
      </c>
      <c r="C86" s="43"/>
      <c r="D86" s="43"/>
      <c r="E86" s="43"/>
      <c r="F86" s="43"/>
      <c r="G86" s="43"/>
      <c r="H86" s="43"/>
      <c r="I86" s="17"/>
      <c r="J86" s="44"/>
      <c r="K86" s="43"/>
      <c r="L86" s="43"/>
      <c r="M86" s="43"/>
      <c r="N86" s="43"/>
      <c r="O86" s="43"/>
      <c r="P86" s="12"/>
      <c r="Q86" s="12"/>
      <c r="R86" s="46"/>
      <c r="S86" s="40"/>
      <c r="T86" s="43"/>
      <c r="U86" s="43"/>
      <c r="V86" s="45"/>
      <c r="W86" s="40"/>
      <c r="X86" s="43"/>
      <c r="Y86" s="43"/>
      <c r="Z86" s="43"/>
      <c r="AA86" s="43"/>
      <c r="AB86" s="45"/>
    </row>
    <row r="87" spans="1:28" s="39" customFormat="1" hidden="1" x14ac:dyDescent="0.25">
      <c r="A87" s="40"/>
      <c r="B87" s="41" t="e">
        <f>VLOOKUP(A87,'Listas deplegables'!$A$2:$B$19,2,0)</f>
        <v>#N/A</v>
      </c>
      <c r="C87" s="43"/>
      <c r="D87" s="43"/>
      <c r="E87" s="43"/>
      <c r="F87" s="43"/>
      <c r="G87" s="43"/>
      <c r="H87" s="43"/>
      <c r="I87" s="17"/>
      <c r="J87" s="44"/>
      <c r="K87" s="43"/>
      <c r="L87" s="43"/>
      <c r="M87" s="43"/>
      <c r="N87" s="43"/>
      <c r="O87" s="43"/>
      <c r="P87" s="12"/>
      <c r="Q87" s="12"/>
      <c r="R87" s="46"/>
      <c r="S87" s="40"/>
      <c r="T87" s="43"/>
      <c r="U87" s="43"/>
      <c r="V87" s="45"/>
      <c r="W87" s="40"/>
      <c r="X87" s="43"/>
      <c r="Y87" s="43"/>
      <c r="Z87" s="43"/>
      <c r="AA87" s="43"/>
      <c r="AB87" s="45"/>
    </row>
    <row r="88" spans="1:28" s="39" customFormat="1" hidden="1" x14ac:dyDescent="0.25">
      <c r="A88" s="40"/>
      <c r="B88" s="41" t="e">
        <f>VLOOKUP(A88,'Listas deplegables'!$A$2:$B$19,2,0)</f>
        <v>#N/A</v>
      </c>
      <c r="C88" s="43"/>
      <c r="D88" s="43"/>
      <c r="E88" s="43"/>
      <c r="F88" s="43"/>
      <c r="G88" s="43"/>
      <c r="H88" s="43"/>
      <c r="I88" s="17"/>
      <c r="J88" s="44"/>
      <c r="K88" s="43"/>
      <c r="L88" s="43"/>
      <c r="M88" s="43"/>
      <c r="N88" s="43"/>
      <c r="O88" s="43"/>
      <c r="P88" s="12"/>
      <c r="Q88" s="12"/>
      <c r="R88" s="46"/>
      <c r="S88" s="40"/>
      <c r="T88" s="43"/>
      <c r="U88" s="43"/>
      <c r="V88" s="45"/>
      <c r="W88" s="40"/>
      <c r="X88" s="43"/>
      <c r="Y88" s="43"/>
      <c r="Z88" s="43"/>
      <c r="AA88" s="43"/>
      <c r="AB88" s="45"/>
    </row>
    <row r="89" spans="1:28" s="39" customFormat="1" hidden="1" x14ac:dyDescent="0.25">
      <c r="A89" s="40"/>
      <c r="B89" s="41" t="e">
        <f>VLOOKUP(A89,'Listas deplegables'!$A$2:$B$19,2,0)</f>
        <v>#N/A</v>
      </c>
      <c r="C89" s="43"/>
      <c r="D89" s="43"/>
      <c r="E89" s="43"/>
      <c r="F89" s="43"/>
      <c r="G89" s="43"/>
      <c r="H89" s="43"/>
      <c r="I89" s="17"/>
      <c r="J89" s="44"/>
      <c r="K89" s="43"/>
      <c r="L89" s="43"/>
      <c r="M89" s="43"/>
      <c r="N89" s="43"/>
      <c r="O89" s="43"/>
      <c r="P89" s="12"/>
      <c r="Q89" s="12"/>
      <c r="R89" s="46"/>
      <c r="S89" s="40"/>
      <c r="T89" s="43"/>
      <c r="U89" s="43"/>
      <c r="V89" s="45"/>
      <c r="W89" s="40"/>
      <c r="X89" s="43"/>
      <c r="Y89" s="43"/>
      <c r="Z89" s="43"/>
      <c r="AA89" s="43"/>
      <c r="AB89" s="45"/>
    </row>
    <row r="90" spans="1:28" s="39" customFormat="1" hidden="1" x14ac:dyDescent="0.25">
      <c r="A90" s="40"/>
      <c r="B90" s="41" t="e">
        <f>VLOOKUP(A90,'Listas deplegables'!$A$2:$B$19,2,0)</f>
        <v>#N/A</v>
      </c>
      <c r="C90" s="43"/>
      <c r="D90" s="43"/>
      <c r="E90" s="43"/>
      <c r="F90" s="43"/>
      <c r="G90" s="43"/>
      <c r="H90" s="43"/>
      <c r="I90" s="17"/>
      <c r="J90" s="44"/>
      <c r="K90" s="43"/>
      <c r="L90" s="43"/>
      <c r="M90" s="43"/>
      <c r="N90" s="43"/>
      <c r="O90" s="43"/>
      <c r="P90" s="12"/>
      <c r="Q90" s="12"/>
      <c r="R90" s="46"/>
      <c r="S90" s="40"/>
      <c r="T90" s="43"/>
      <c r="U90" s="43"/>
      <c r="V90" s="45"/>
      <c r="W90" s="40"/>
      <c r="X90" s="43"/>
      <c r="Y90" s="43"/>
      <c r="Z90" s="43"/>
      <c r="AA90" s="43"/>
      <c r="AB90" s="45"/>
    </row>
    <row r="91" spans="1:28" s="39" customFormat="1" hidden="1" x14ac:dyDescent="0.25">
      <c r="A91" s="40"/>
      <c r="B91" s="41" t="e">
        <f>VLOOKUP(A91,'Listas deplegables'!$A$2:$B$19,2,0)</f>
        <v>#N/A</v>
      </c>
      <c r="C91" s="43"/>
      <c r="D91" s="43"/>
      <c r="E91" s="43"/>
      <c r="F91" s="43"/>
      <c r="G91" s="43"/>
      <c r="H91" s="43"/>
      <c r="I91" s="17"/>
      <c r="J91" s="44"/>
      <c r="K91" s="43"/>
      <c r="L91" s="43"/>
      <c r="M91" s="43"/>
      <c r="N91" s="43"/>
      <c r="O91" s="43"/>
      <c r="P91" s="12"/>
      <c r="Q91" s="12"/>
      <c r="R91" s="46"/>
      <c r="S91" s="40"/>
      <c r="T91" s="43"/>
      <c r="U91" s="43"/>
      <c r="V91" s="45"/>
      <c r="W91" s="40"/>
      <c r="X91" s="43"/>
      <c r="Y91" s="43"/>
      <c r="Z91" s="43"/>
      <c r="AA91" s="43"/>
      <c r="AB91" s="45"/>
    </row>
    <row r="92" spans="1:28" s="39" customFormat="1" hidden="1" x14ac:dyDescent="0.25">
      <c r="A92" s="40"/>
      <c r="B92" s="41" t="e">
        <f>VLOOKUP(A92,'Listas deplegables'!$A$2:$B$19,2,0)</f>
        <v>#N/A</v>
      </c>
      <c r="C92" s="43"/>
      <c r="D92" s="43"/>
      <c r="E92" s="43"/>
      <c r="F92" s="43"/>
      <c r="G92" s="43"/>
      <c r="H92" s="43"/>
      <c r="I92" s="17"/>
      <c r="J92" s="44"/>
      <c r="K92" s="43"/>
      <c r="L92" s="43"/>
      <c r="M92" s="43"/>
      <c r="N92" s="43"/>
      <c r="O92" s="43"/>
      <c r="P92" s="12"/>
      <c r="Q92" s="12"/>
      <c r="R92" s="46"/>
      <c r="S92" s="40"/>
      <c r="T92" s="43"/>
      <c r="U92" s="43"/>
      <c r="V92" s="45"/>
      <c r="W92" s="40"/>
      <c r="X92" s="43"/>
      <c r="Y92" s="43"/>
      <c r="Z92" s="43"/>
      <c r="AA92" s="43"/>
      <c r="AB92" s="45"/>
    </row>
    <row r="93" spans="1:28" s="39" customFormat="1" hidden="1" x14ac:dyDescent="0.25">
      <c r="A93" s="40"/>
      <c r="B93" s="41" t="e">
        <f>VLOOKUP(A93,'Listas deplegables'!$A$2:$B$19,2,0)</f>
        <v>#N/A</v>
      </c>
      <c r="C93" s="43"/>
      <c r="D93" s="43"/>
      <c r="E93" s="43"/>
      <c r="F93" s="43"/>
      <c r="G93" s="43"/>
      <c r="H93" s="43"/>
      <c r="I93" s="17"/>
      <c r="J93" s="44"/>
      <c r="K93" s="43"/>
      <c r="L93" s="43"/>
      <c r="M93" s="43"/>
      <c r="N93" s="43"/>
      <c r="O93" s="43"/>
      <c r="P93" s="12"/>
      <c r="Q93" s="12"/>
      <c r="R93" s="46"/>
      <c r="S93" s="40"/>
      <c r="T93" s="43"/>
      <c r="U93" s="43"/>
      <c r="V93" s="45"/>
      <c r="W93" s="40"/>
      <c r="X93" s="43"/>
      <c r="Y93" s="43"/>
      <c r="Z93" s="43"/>
      <c r="AA93" s="43"/>
      <c r="AB93" s="45"/>
    </row>
    <row r="94" spans="1:28" s="39" customFormat="1" hidden="1" x14ac:dyDescent="0.25">
      <c r="A94" s="40"/>
      <c r="B94" s="41" t="e">
        <f>VLOOKUP(A94,'Listas deplegables'!$A$2:$B$19,2,0)</f>
        <v>#N/A</v>
      </c>
      <c r="C94" s="43"/>
      <c r="D94" s="43"/>
      <c r="E94" s="43"/>
      <c r="F94" s="43"/>
      <c r="G94" s="43"/>
      <c r="H94" s="43"/>
      <c r="I94" s="17"/>
      <c r="J94" s="44"/>
      <c r="K94" s="43"/>
      <c r="L94" s="43"/>
      <c r="M94" s="43"/>
      <c r="N94" s="43"/>
      <c r="O94" s="43"/>
      <c r="P94" s="12"/>
      <c r="Q94" s="12"/>
      <c r="R94" s="46"/>
      <c r="S94" s="40"/>
      <c r="T94" s="43"/>
      <c r="U94" s="43"/>
      <c r="V94" s="45"/>
      <c r="W94" s="40"/>
      <c r="X94" s="43"/>
      <c r="Y94" s="43"/>
      <c r="Z94" s="43"/>
      <c r="AA94" s="43"/>
      <c r="AB94" s="45"/>
    </row>
    <row r="95" spans="1:28" s="39" customFormat="1" hidden="1" x14ac:dyDescent="0.25">
      <c r="A95" s="40"/>
      <c r="B95" s="41" t="e">
        <f>VLOOKUP(A95,'Listas deplegables'!$A$2:$B$19,2,0)</f>
        <v>#N/A</v>
      </c>
      <c r="C95" s="43"/>
      <c r="D95" s="43"/>
      <c r="E95" s="43"/>
      <c r="F95" s="43"/>
      <c r="G95" s="43"/>
      <c r="H95" s="43"/>
      <c r="I95" s="17"/>
      <c r="J95" s="44"/>
      <c r="K95" s="43"/>
      <c r="L95" s="43"/>
      <c r="M95" s="43"/>
      <c r="N95" s="43"/>
      <c r="O95" s="43"/>
      <c r="P95" s="12"/>
      <c r="Q95" s="12"/>
      <c r="R95" s="46"/>
      <c r="S95" s="40"/>
      <c r="T95" s="43"/>
      <c r="U95" s="43"/>
      <c r="V95" s="45"/>
      <c r="W95" s="40"/>
      <c r="X95" s="43"/>
      <c r="Y95" s="43"/>
      <c r="Z95" s="43"/>
      <c r="AA95" s="43"/>
      <c r="AB95" s="45"/>
    </row>
    <row r="96" spans="1:28" s="39" customFormat="1" hidden="1" x14ac:dyDescent="0.25">
      <c r="A96" s="40"/>
      <c r="B96" s="41" t="e">
        <f>VLOOKUP(A96,'Listas deplegables'!$A$2:$B$19,2,0)</f>
        <v>#N/A</v>
      </c>
      <c r="C96" s="43"/>
      <c r="D96" s="43"/>
      <c r="E96" s="43"/>
      <c r="F96" s="43"/>
      <c r="G96" s="43"/>
      <c r="H96" s="43"/>
      <c r="I96" s="17"/>
      <c r="J96" s="44"/>
      <c r="K96" s="43"/>
      <c r="L96" s="43"/>
      <c r="M96" s="43"/>
      <c r="N96" s="43"/>
      <c r="O96" s="43"/>
      <c r="P96" s="12"/>
      <c r="Q96" s="12"/>
      <c r="R96" s="46"/>
      <c r="S96" s="40"/>
      <c r="T96" s="43"/>
      <c r="U96" s="43"/>
      <c r="V96" s="45"/>
      <c r="W96" s="40"/>
      <c r="X96" s="43"/>
      <c r="Y96" s="43"/>
      <c r="Z96" s="43"/>
      <c r="AA96" s="43"/>
      <c r="AB96" s="45"/>
    </row>
    <row r="97" spans="1:28" s="39" customFormat="1" hidden="1" x14ac:dyDescent="0.25">
      <c r="A97" s="40"/>
      <c r="B97" s="41" t="e">
        <f>VLOOKUP(A97,'Listas deplegables'!$A$2:$B$19,2,0)</f>
        <v>#N/A</v>
      </c>
      <c r="C97" s="43"/>
      <c r="D97" s="43"/>
      <c r="E97" s="43"/>
      <c r="F97" s="43"/>
      <c r="G97" s="43"/>
      <c r="H97" s="43"/>
      <c r="I97" s="17"/>
      <c r="J97" s="44"/>
      <c r="K97" s="43"/>
      <c r="L97" s="43"/>
      <c r="M97" s="43"/>
      <c r="N97" s="43"/>
      <c r="O97" s="43"/>
      <c r="P97" s="12"/>
      <c r="Q97" s="12"/>
      <c r="R97" s="46"/>
      <c r="S97" s="40"/>
      <c r="T97" s="43"/>
      <c r="U97" s="43"/>
      <c r="V97" s="45"/>
      <c r="W97" s="40"/>
      <c r="X97" s="43"/>
      <c r="Y97" s="43"/>
      <c r="Z97" s="43"/>
      <c r="AA97" s="43"/>
      <c r="AB97" s="45"/>
    </row>
    <row r="98" spans="1:28" s="39" customFormat="1" hidden="1" x14ac:dyDescent="0.25">
      <c r="A98" s="40"/>
      <c r="B98" s="41" t="e">
        <f>VLOOKUP(A98,'Listas deplegables'!$A$2:$B$19,2,0)</f>
        <v>#N/A</v>
      </c>
      <c r="C98" s="43"/>
      <c r="D98" s="43"/>
      <c r="E98" s="43"/>
      <c r="F98" s="43"/>
      <c r="G98" s="43"/>
      <c r="H98" s="43"/>
      <c r="I98" s="17"/>
      <c r="J98" s="44"/>
      <c r="K98" s="43"/>
      <c r="L98" s="43"/>
      <c r="M98" s="43"/>
      <c r="N98" s="43"/>
      <c r="O98" s="43"/>
      <c r="P98" s="12"/>
      <c r="Q98" s="12"/>
      <c r="R98" s="46"/>
      <c r="S98" s="40"/>
      <c r="T98" s="43"/>
      <c r="U98" s="43"/>
      <c r="V98" s="45"/>
      <c r="W98" s="40"/>
      <c r="X98" s="43"/>
      <c r="Y98" s="43"/>
      <c r="Z98" s="43"/>
      <c r="AA98" s="43"/>
      <c r="AB98" s="45"/>
    </row>
    <row r="99" spans="1:28" s="39" customFormat="1" ht="13.5" hidden="1" thickBot="1" x14ac:dyDescent="0.3">
      <c r="A99" s="47"/>
      <c r="B99" s="48" t="e">
        <f>VLOOKUP(A99,'Listas deplegables'!$A$2:$B$19,2,0)</f>
        <v>#N/A</v>
      </c>
      <c r="C99" s="50"/>
      <c r="D99" s="50"/>
      <c r="E99" s="50"/>
      <c r="F99" s="50"/>
      <c r="G99" s="50"/>
      <c r="H99" s="50"/>
      <c r="I99" s="18"/>
      <c r="J99" s="51"/>
      <c r="K99" s="50"/>
      <c r="L99" s="50"/>
      <c r="M99" s="50"/>
      <c r="N99" s="50"/>
      <c r="O99" s="50"/>
      <c r="P99" s="13"/>
      <c r="Q99" s="13"/>
      <c r="R99" s="52"/>
      <c r="S99" s="47"/>
      <c r="T99" s="50"/>
      <c r="U99" s="50"/>
      <c r="V99" s="53"/>
      <c r="W99" s="47"/>
      <c r="X99" s="50"/>
      <c r="Y99" s="50"/>
      <c r="Z99" s="50"/>
      <c r="AA99" s="50"/>
      <c r="AB99" s="53"/>
    </row>
    <row r="100" spans="1:28" s="10" customFormat="1" hidden="1" x14ac:dyDescent="0.2">
      <c r="A100" s="10" t="s">
        <v>119</v>
      </c>
      <c r="B100" s="20" t="s">
        <v>119</v>
      </c>
      <c r="C100" s="10" t="s">
        <v>119</v>
      </c>
      <c r="D100" s="10" t="s">
        <v>143</v>
      </c>
      <c r="E100" s="10" t="s">
        <v>119</v>
      </c>
      <c r="G100" s="10" t="s">
        <v>119</v>
      </c>
      <c r="H100" s="10" t="s">
        <v>119</v>
      </c>
      <c r="I100" s="10" t="s">
        <v>119</v>
      </c>
      <c r="J100" s="10" t="s">
        <v>119</v>
      </c>
      <c r="K100" s="10" t="s">
        <v>119</v>
      </c>
      <c r="L100" s="10" t="s">
        <v>119</v>
      </c>
      <c r="M100" s="10" t="s">
        <v>119</v>
      </c>
      <c r="N100" s="10" t="s">
        <v>119</v>
      </c>
      <c r="O100" s="10" t="s">
        <v>119</v>
      </c>
      <c r="P100" s="10" t="s">
        <v>119</v>
      </c>
      <c r="Q100" s="10" t="s">
        <v>119</v>
      </c>
      <c r="R100" s="10" t="s">
        <v>119</v>
      </c>
      <c r="S100" s="10" t="s">
        <v>119</v>
      </c>
      <c r="T100" s="10" t="s">
        <v>119</v>
      </c>
      <c r="U100" s="10" t="s">
        <v>119</v>
      </c>
      <c r="V100" s="10" t="s">
        <v>119</v>
      </c>
      <c r="W100" s="10" t="s">
        <v>119</v>
      </c>
      <c r="X100" s="10" t="s">
        <v>119</v>
      </c>
      <c r="Y100" s="10" t="s">
        <v>119</v>
      </c>
      <c r="Z100" s="10" t="s">
        <v>119</v>
      </c>
      <c r="AA100" s="10" t="s">
        <v>119</v>
      </c>
      <c r="AB100" s="10" t="s">
        <v>119</v>
      </c>
    </row>
  </sheetData>
  <sheetProtection algorithmName="SHA-512" hashValue="mCgPGYc2/ar4h8Auqr1FxnOIXpzHWtAYAX8ZXI+FZdYT7nc1oDA+dTjzV1VzYKXrlEZLr8oiYpLibpjmMUOMjQ==" saltValue="ZOOHTRNZjDYr+/eAFeodqA==" spinCount="100000" sheet="1" objects="1" scenarios="1" autoFilter="0"/>
  <autoFilter ref="A9:AB100" xr:uid="{2B529E87-1A0D-4927-8ABB-7B4F9E4C9F91}"/>
  <mergeCells count="13">
    <mergeCell ref="AB11:AB12"/>
    <mergeCell ref="AB13:AB15"/>
    <mergeCell ref="AB20:AB21"/>
    <mergeCell ref="A8:I8"/>
    <mergeCell ref="J8:R8"/>
    <mergeCell ref="S8:V8"/>
    <mergeCell ref="W8:AB8"/>
    <mergeCell ref="AB16:AB17"/>
    <mergeCell ref="A1:AB1"/>
    <mergeCell ref="I2:K3"/>
    <mergeCell ref="I4:I5"/>
    <mergeCell ref="J4:K5"/>
    <mergeCell ref="A6:AB6"/>
  </mergeCells>
  <pageMargins left="0.7" right="0.7" top="0.75" bottom="0.75" header="0.3" footer="0.3"/>
  <drawing r:id="rId1"/>
  <legacyDrawing r:id="rId2"/>
  <extLst>
    <ext xmlns:x14="http://schemas.microsoft.com/office/spreadsheetml/2009/9/main" uri="{CCE6A557-97BC-4b89-ADB6-D9C93CAAB3DF}">
      <x14:dataValidations xmlns:xm="http://schemas.microsoft.com/office/excel/2006/main" count="16">
        <x14:dataValidation type="list" allowBlank="1" showInputMessage="1" showErrorMessage="1" xr:uid="{1A725C73-9C89-43C9-86B6-9DAE4F3AD5FA}">
          <x14:formula1>
            <xm:f>'Listas deplegables'!$L$2:$L$4</xm:f>
          </x14:formula1>
          <xm:sqref>J4</xm:sqref>
        </x14:dataValidation>
        <x14:dataValidation type="list" allowBlank="1" showInputMessage="1" showErrorMessage="1" xr:uid="{081B03B5-7E20-437C-A868-983BAC1C8883}">
          <x14:formula1>
            <xm:f>'Listas deplegables'!$K$2:$K$3</xm:f>
          </x14:formula1>
          <xm:sqref>I4 D10:D99</xm:sqref>
        </x14:dataValidation>
        <x14:dataValidation type="list" allowBlank="1" showInputMessage="1" showErrorMessage="1" xr:uid="{CBF4B150-A035-477F-8316-7F554AA5013A}">
          <x14:formula1>
            <xm:f>'Listas deplegables'!$K$2:$K$4</xm:f>
          </x14:formula1>
          <xm:sqref>AA18 AA20 AA22:AA99 AA10:AA12</xm:sqref>
        </x14:dataValidation>
        <x14:dataValidation type="list" allowBlank="1" showInputMessage="1" showErrorMessage="1" xr:uid="{8A488FC1-8B86-4E49-8116-F28228CAE24B}">
          <x14:formula1>
            <xm:f>'Listas deplegables'!$H$2:$H$4</xm:f>
          </x14:formula1>
          <xm:sqref>U13:U14 U10:V11 S10:S99 U19:U20 U22:V99</xm:sqref>
        </x14:dataValidation>
        <x14:dataValidation type="list" allowBlank="1" showInputMessage="1" showErrorMessage="1" xr:uid="{5C70ADED-3D9B-456A-B3F5-5B7D7E38D10E}">
          <x14:formula1>
            <xm:f>'Listas deplegables'!$E$2:$E$4</xm:f>
          </x14:formula1>
          <xm:sqref>R22:R99 M10:O99 J10:J99 R10:R12 R16:R20</xm:sqref>
        </x14:dataValidation>
        <x14:dataValidation type="list" allowBlank="1" showInputMessage="1" showErrorMessage="1" xr:uid="{A5F4CDBF-0758-40A5-8002-A4E3638AC215}">
          <x14:formula1>
            <xm:f>'Listas deplegables'!$A$2:$A$19</xm:f>
          </x14:formula1>
          <xm:sqref>A101:A136 A10:A99</xm:sqref>
        </x14:dataValidation>
        <x14:dataValidation type="list" allowBlank="1" showInputMessage="1" showErrorMessage="1" xr:uid="{6F18CEC6-7016-4B74-8BC5-5E669BDF7DCD}">
          <x14:formula1>
            <xm:f>'Listas deplegables'!$H$2:$H$5</xm:f>
          </x14:formula1>
          <xm:sqref>V19 V15 U16:U17 V17</xm:sqref>
        </x14:dataValidation>
        <x14:dataValidation type="list" allowBlank="1" showInputMessage="1" showErrorMessage="1" xr:uid="{0B15F3A0-FF6D-42A6-8B01-9FABAFFF3EC0}">
          <x14:formula1>
            <xm:f>'Listas deplegables'!$K$2:$K$5</xm:f>
          </x14:formula1>
          <xm:sqref>AA13:AA17 AA19 AA21</xm:sqref>
        </x14:dataValidation>
        <x14:dataValidation type="list" allowBlank="1" showInputMessage="1" showErrorMessage="1" xr:uid="{7111DFDF-67F6-4D77-8028-9A5C96B28B39}">
          <x14:formula1>
            <xm:f>'Listas deplegables'!$E$2:$E$5</xm:f>
          </x14:formula1>
          <xm:sqref>R21 R13:R15 V13:V14 V16 V18 V20:V21</xm:sqref>
        </x14:dataValidation>
        <x14:dataValidation type="list" allowBlank="1" showInputMessage="1" showErrorMessage="1" xr:uid="{4BE19297-D8F5-42C2-AF1A-5BED357E0B5E}">
          <x14:formula1>
            <xm:f>'Listas deplegables'!$J$2:$J$5</xm:f>
          </x14:formula1>
          <xm:sqref>X10:Z99</xm:sqref>
        </x14:dataValidation>
        <x14:dataValidation type="list" allowBlank="1" showInputMessage="1" showErrorMessage="1" xr:uid="{7D8498A8-DA56-42F4-B9C5-5A3F47EC4A9C}">
          <x14:formula1>
            <xm:f>'Listas deplegables'!$J$2:$J$4</xm:f>
          </x14:formula1>
          <xm:sqref>W10:W99</xm:sqref>
        </x14:dataValidation>
        <x14:dataValidation type="list" allowBlank="1" showInputMessage="1" showErrorMessage="1" xr:uid="{C49F1592-D2B0-4D98-941B-3810D1E36EEA}">
          <x14:formula1>
            <xm:f>'Listas deplegables'!$I$2:$I$5</xm:f>
          </x14:formula1>
          <xm:sqref>P10:P99</xm:sqref>
        </x14:dataValidation>
        <x14:dataValidation type="list" allowBlank="1" showInputMessage="1" showErrorMessage="1" xr:uid="{77017CB4-50DB-4F33-8D7B-3BE8EAAF9ACC}">
          <x14:formula1>
            <xm:f>'Listas deplegables'!$G$2:$G$5</xm:f>
          </x14:formula1>
          <xm:sqref>Q10:Q99 I10:I99</xm:sqref>
        </x14:dataValidation>
        <x14:dataValidation type="list" allowBlank="1" showInputMessage="1" showErrorMessage="1" xr:uid="{9A90A7ED-779F-482E-89AE-E9D86DCB4E1F}">
          <x14:formula1>
            <xm:f>'Listas deplegables'!$F$2:$F$5</xm:f>
          </x14:formula1>
          <xm:sqref>L10:L99</xm:sqref>
        </x14:dataValidation>
        <x14:dataValidation type="list" allowBlank="1" showInputMessage="1" showErrorMessage="1" xr:uid="{747D7904-9630-4B2A-8D46-23869947D31D}">
          <x14:formula1>
            <xm:f>'Listas deplegables'!$D$2:$D$5</xm:f>
          </x14:formula1>
          <xm:sqref>H10:H99</xm:sqref>
        </x14:dataValidation>
        <x14:dataValidation type="list" allowBlank="1" showInputMessage="1" showErrorMessage="1" xr:uid="{4071B3AD-7CBB-40C9-927B-B1031324E66F}">
          <x14:formula1>
            <xm:f>'Listas deplegables'!$H$2:$H$6</xm:f>
          </x14:formula1>
          <xm:sqref>U18 U21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4EDE5-37F8-4698-B169-CDBF25EF06EF}">
  <dimension ref="A1:L19"/>
  <sheetViews>
    <sheetView topLeftCell="A4" workbookViewId="0">
      <selection activeCell="A2" sqref="A2:A19"/>
    </sheetView>
  </sheetViews>
  <sheetFormatPr baseColWidth="10" defaultColWidth="11.42578125" defaultRowHeight="15" x14ac:dyDescent="0.25"/>
  <cols>
    <col min="1" max="1" width="54.5703125" bestFit="1" customWidth="1"/>
    <col min="4" max="4" width="12.140625" bestFit="1" customWidth="1"/>
    <col min="5" max="5" width="17.140625" bestFit="1" customWidth="1"/>
    <col min="7" max="7" width="15.42578125" bestFit="1" customWidth="1"/>
  </cols>
  <sheetData>
    <row r="1" spans="1:12" s="9" customFormat="1" x14ac:dyDescent="0.25">
      <c r="A1" s="9" t="s">
        <v>144</v>
      </c>
      <c r="B1" s="9" t="s">
        <v>12</v>
      </c>
      <c r="D1" s="9" t="s">
        <v>145</v>
      </c>
      <c r="E1" s="9" t="s">
        <v>146</v>
      </c>
      <c r="F1" s="9" t="s">
        <v>147</v>
      </c>
      <c r="G1" s="9" t="s">
        <v>148</v>
      </c>
      <c r="H1" s="9" t="s">
        <v>146</v>
      </c>
      <c r="I1" s="9" t="s">
        <v>26</v>
      </c>
      <c r="J1" s="9" t="s">
        <v>149</v>
      </c>
      <c r="K1" s="9" t="s">
        <v>149</v>
      </c>
    </row>
    <row r="2" spans="1:12" x14ac:dyDescent="0.25">
      <c r="A2" t="s">
        <v>150</v>
      </c>
      <c r="B2" t="s">
        <v>151</v>
      </c>
      <c r="D2" t="s">
        <v>42</v>
      </c>
      <c r="E2" t="s">
        <v>4</v>
      </c>
      <c r="F2" t="s">
        <v>48</v>
      </c>
      <c r="G2" t="s">
        <v>43</v>
      </c>
      <c r="H2" t="s">
        <v>4</v>
      </c>
      <c r="I2" t="s">
        <v>127</v>
      </c>
      <c r="J2" t="s">
        <v>4</v>
      </c>
      <c r="K2" t="s">
        <v>4</v>
      </c>
      <c r="L2" t="s">
        <v>152</v>
      </c>
    </row>
    <row r="3" spans="1:12" x14ac:dyDescent="0.25">
      <c r="A3" t="s">
        <v>40</v>
      </c>
      <c r="B3" t="s">
        <v>153</v>
      </c>
      <c r="D3" t="s">
        <v>50</v>
      </c>
      <c r="E3" t="s">
        <v>41</v>
      </c>
      <c r="F3" t="s">
        <v>44</v>
      </c>
      <c r="G3" t="s">
        <v>51</v>
      </c>
      <c r="H3" t="s">
        <v>41</v>
      </c>
      <c r="I3" t="s">
        <v>154</v>
      </c>
      <c r="J3" t="s">
        <v>41</v>
      </c>
      <c r="K3" t="s">
        <v>41</v>
      </c>
      <c r="L3" t="s">
        <v>155</v>
      </c>
    </row>
    <row r="4" spans="1:12" x14ac:dyDescent="0.25">
      <c r="A4" t="s">
        <v>49</v>
      </c>
      <c r="B4" t="s">
        <v>156</v>
      </c>
      <c r="D4" t="s">
        <v>81</v>
      </c>
      <c r="E4" t="s">
        <v>157</v>
      </c>
      <c r="F4" t="s">
        <v>158</v>
      </c>
      <c r="G4" t="s">
        <v>59</v>
      </c>
      <c r="H4" t="s">
        <v>159</v>
      </c>
      <c r="I4" t="s">
        <v>138</v>
      </c>
      <c r="J4" t="s">
        <v>90</v>
      </c>
      <c r="K4" t="s">
        <v>160</v>
      </c>
      <c r="L4" t="s">
        <v>5</v>
      </c>
    </row>
    <row r="5" spans="1:12" ht="15" customHeight="1" x14ac:dyDescent="0.25">
      <c r="A5" t="s">
        <v>58</v>
      </c>
      <c r="B5" t="s">
        <v>161</v>
      </c>
      <c r="D5" t="s">
        <v>110</v>
      </c>
      <c r="E5" t="s">
        <v>142</v>
      </c>
      <c r="F5" t="s">
        <v>47</v>
      </c>
      <c r="G5" t="s">
        <v>128</v>
      </c>
      <c r="H5" t="s">
        <v>47</v>
      </c>
      <c r="I5" t="s">
        <v>45</v>
      </c>
      <c r="J5" t="s">
        <v>47</v>
      </c>
      <c r="K5" t="s">
        <v>47</v>
      </c>
    </row>
    <row r="6" spans="1:12" x14ac:dyDescent="0.25">
      <c r="A6" t="s">
        <v>60</v>
      </c>
      <c r="B6" t="s">
        <v>162</v>
      </c>
      <c r="E6" t="s">
        <v>47</v>
      </c>
    </row>
    <row r="7" spans="1:12" x14ac:dyDescent="0.25">
      <c r="A7" t="s">
        <v>69</v>
      </c>
      <c r="B7" t="s">
        <v>163</v>
      </c>
    </row>
    <row r="8" spans="1:12" x14ac:dyDescent="0.25">
      <c r="A8" t="s">
        <v>74</v>
      </c>
      <c r="B8" t="s">
        <v>164</v>
      </c>
    </row>
    <row r="9" spans="1:12" x14ac:dyDescent="0.25">
      <c r="A9" t="s">
        <v>80</v>
      </c>
      <c r="B9" t="s">
        <v>165</v>
      </c>
    </row>
    <row r="10" spans="1:12" x14ac:dyDescent="0.25">
      <c r="A10" t="s">
        <v>84</v>
      </c>
      <c r="B10" t="s">
        <v>166</v>
      </c>
    </row>
    <row r="11" spans="1:12" ht="15" customHeight="1" x14ac:dyDescent="0.25">
      <c r="A11" t="s">
        <v>86</v>
      </c>
      <c r="B11" t="s">
        <v>167</v>
      </c>
    </row>
    <row r="12" spans="1:12" x14ac:dyDescent="0.25">
      <c r="A12" t="s">
        <v>88</v>
      </c>
      <c r="B12" t="s">
        <v>168</v>
      </c>
    </row>
    <row r="13" spans="1:12" x14ac:dyDescent="0.25">
      <c r="A13" t="s">
        <v>91</v>
      </c>
      <c r="B13" t="s">
        <v>169</v>
      </c>
    </row>
    <row r="14" spans="1:12" x14ac:dyDescent="0.25">
      <c r="A14" t="s">
        <v>96</v>
      </c>
      <c r="B14" t="s">
        <v>170</v>
      </c>
    </row>
    <row r="15" spans="1:12" x14ac:dyDescent="0.25">
      <c r="A15" t="s">
        <v>99</v>
      </c>
      <c r="B15" t="s">
        <v>171</v>
      </c>
    </row>
    <row r="16" spans="1:12" x14ac:dyDescent="0.25">
      <c r="A16" t="s">
        <v>106</v>
      </c>
      <c r="B16" t="s">
        <v>172</v>
      </c>
    </row>
    <row r="17" spans="1:2" x14ac:dyDescent="0.25">
      <c r="A17" t="s">
        <v>108</v>
      </c>
      <c r="B17" t="s">
        <v>173</v>
      </c>
    </row>
    <row r="18" spans="1:2" x14ac:dyDescent="0.25">
      <c r="A18" t="s">
        <v>114</v>
      </c>
      <c r="B18" t="s">
        <v>174</v>
      </c>
    </row>
    <row r="19" spans="1:2" x14ac:dyDescent="0.25">
      <c r="A19" t="s">
        <v>175</v>
      </c>
      <c r="B19" t="s">
        <v>176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D5712-DAB6-4387-988A-75070C6D1EE6}">
  <dimension ref="A1:G20"/>
  <sheetViews>
    <sheetView workbookViewId="0">
      <pane xSplit="2" ySplit="1" topLeftCell="C8" activePane="bottomRight" state="frozen"/>
      <selection activeCell="B7" sqref="B7"/>
      <selection pane="topRight" activeCell="B7" sqref="B7"/>
      <selection pane="bottomLeft" activeCell="B7" sqref="B7"/>
      <selection pane="bottomRight" activeCell="B7" sqref="B7"/>
    </sheetView>
  </sheetViews>
  <sheetFormatPr baseColWidth="10" defaultRowHeight="15" x14ac:dyDescent="0.25"/>
  <cols>
    <col min="1" max="1" width="3.5703125" bestFit="1" customWidth="1"/>
    <col min="2" max="2" width="54.140625" bestFit="1" customWidth="1"/>
    <col min="3" max="6" width="14.7109375" customWidth="1"/>
    <col min="7" max="7" width="25.7109375" bestFit="1" customWidth="1"/>
  </cols>
  <sheetData>
    <row r="1" spans="1:7" s="271" customFormat="1" x14ac:dyDescent="0.25">
      <c r="A1" s="271" t="s">
        <v>41</v>
      </c>
      <c r="B1" s="271" t="s">
        <v>289</v>
      </c>
      <c r="C1" s="271" t="s">
        <v>208</v>
      </c>
      <c r="D1" s="271" t="s">
        <v>287</v>
      </c>
      <c r="E1" s="271" t="s">
        <v>288</v>
      </c>
      <c r="F1" s="271" t="s">
        <v>209</v>
      </c>
    </row>
    <row r="2" spans="1:7" x14ac:dyDescent="0.25">
      <c r="A2" s="9">
        <v>1</v>
      </c>
      <c r="B2" t="s">
        <v>150</v>
      </c>
      <c r="C2" s="272">
        <v>0</v>
      </c>
      <c r="D2" s="239">
        <v>3</v>
      </c>
      <c r="E2" s="239">
        <v>1</v>
      </c>
      <c r="F2" s="272">
        <v>0</v>
      </c>
      <c r="G2" t="s">
        <v>290</v>
      </c>
    </row>
    <row r="3" spans="1:7" x14ac:dyDescent="0.25">
      <c r="A3" s="9">
        <v>2</v>
      </c>
      <c r="B3" t="s">
        <v>40</v>
      </c>
      <c r="C3" s="273">
        <v>1</v>
      </c>
      <c r="D3" s="239">
        <v>1</v>
      </c>
      <c r="E3" s="239">
        <v>1</v>
      </c>
      <c r="F3" s="272">
        <v>0</v>
      </c>
    </row>
    <row r="4" spans="1:7" x14ac:dyDescent="0.25">
      <c r="A4" s="9">
        <v>3</v>
      </c>
      <c r="B4" t="s">
        <v>49</v>
      </c>
      <c r="C4" s="273">
        <v>1</v>
      </c>
      <c r="D4" s="239">
        <v>1</v>
      </c>
      <c r="E4" s="272">
        <v>0</v>
      </c>
      <c r="F4" s="272">
        <v>0</v>
      </c>
    </row>
    <row r="5" spans="1:7" x14ac:dyDescent="0.25">
      <c r="A5" s="9">
        <v>4</v>
      </c>
      <c r="B5" t="s">
        <v>58</v>
      </c>
      <c r="C5" s="273">
        <v>1</v>
      </c>
      <c r="D5" s="239">
        <v>1</v>
      </c>
      <c r="E5" s="239">
        <v>1</v>
      </c>
      <c r="F5" s="273">
        <v>1</v>
      </c>
    </row>
    <row r="6" spans="1:7" x14ac:dyDescent="0.25">
      <c r="A6" s="9">
        <v>5</v>
      </c>
      <c r="B6" t="s">
        <v>60</v>
      </c>
      <c r="C6" s="273">
        <v>1</v>
      </c>
      <c r="D6" s="239">
        <v>1</v>
      </c>
      <c r="E6" s="239">
        <v>1</v>
      </c>
      <c r="F6" s="272">
        <v>0</v>
      </c>
    </row>
    <row r="7" spans="1:7" x14ac:dyDescent="0.25">
      <c r="A7" s="9">
        <v>6</v>
      </c>
      <c r="B7" t="s">
        <v>69</v>
      </c>
      <c r="C7" s="273">
        <v>1</v>
      </c>
      <c r="D7" s="239">
        <v>1</v>
      </c>
      <c r="E7" s="239">
        <v>1</v>
      </c>
      <c r="F7" s="273">
        <v>1</v>
      </c>
    </row>
    <row r="8" spans="1:7" x14ac:dyDescent="0.25">
      <c r="A8" s="9">
        <v>7</v>
      </c>
      <c r="B8" t="s">
        <v>74</v>
      </c>
      <c r="C8" s="273">
        <v>3</v>
      </c>
      <c r="D8" s="239">
        <v>1</v>
      </c>
      <c r="E8" s="239">
        <v>1</v>
      </c>
      <c r="F8" s="273">
        <v>1</v>
      </c>
    </row>
    <row r="9" spans="1:7" x14ac:dyDescent="0.25">
      <c r="A9" s="9">
        <v>8</v>
      </c>
      <c r="B9" t="s">
        <v>80</v>
      </c>
      <c r="C9" s="273">
        <v>1</v>
      </c>
      <c r="D9" s="239">
        <v>3</v>
      </c>
      <c r="E9" s="239">
        <v>1</v>
      </c>
      <c r="F9" s="272">
        <v>0</v>
      </c>
    </row>
    <row r="10" spans="1:7" x14ac:dyDescent="0.25">
      <c r="A10" s="9">
        <v>9</v>
      </c>
      <c r="B10" t="s">
        <v>84</v>
      </c>
      <c r="C10" s="273">
        <v>1</v>
      </c>
      <c r="D10" s="239">
        <v>1</v>
      </c>
      <c r="E10" s="239">
        <v>1</v>
      </c>
      <c r="F10" s="272">
        <v>0</v>
      </c>
    </row>
    <row r="11" spans="1:7" x14ac:dyDescent="0.25">
      <c r="A11" s="9">
        <v>10</v>
      </c>
      <c r="B11" t="s">
        <v>86</v>
      </c>
      <c r="C11" s="273">
        <v>1</v>
      </c>
      <c r="D11" s="239">
        <v>2</v>
      </c>
      <c r="E11" s="239">
        <v>1</v>
      </c>
      <c r="F11" s="273">
        <v>1</v>
      </c>
    </row>
    <row r="12" spans="1:7" x14ac:dyDescent="0.25">
      <c r="A12" s="9">
        <v>11</v>
      </c>
      <c r="B12" t="s">
        <v>88</v>
      </c>
      <c r="C12" s="273">
        <v>1</v>
      </c>
      <c r="D12" s="239">
        <v>1</v>
      </c>
      <c r="E12" s="239">
        <v>1</v>
      </c>
      <c r="F12" s="272">
        <v>0</v>
      </c>
    </row>
    <row r="13" spans="1:7" x14ac:dyDescent="0.25">
      <c r="A13" s="9">
        <v>12</v>
      </c>
      <c r="B13" t="s">
        <v>91</v>
      </c>
      <c r="C13" s="273">
        <v>1</v>
      </c>
      <c r="D13" s="239">
        <v>3</v>
      </c>
      <c r="E13" s="239">
        <v>1</v>
      </c>
      <c r="F13" s="272">
        <v>0</v>
      </c>
    </row>
    <row r="14" spans="1:7" x14ac:dyDescent="0.25">
      <c r="A14" s="9">
        <v>13</v>
      </c>
      <c r="B14" t="s">
        <v>96</v>
      </c>
      <c r="C14" s="273">
        <v>1</v>
      </c>
      <c r="D14" s="239">
        <v>2</v>
      </c>
      <c r="E14" s="239">
        <v>1</v>
      </c>
      <c r="F14" s="273">
        <v>1</v>
      </c>
    </row>
    <row r="15" spans="1:7" x14ac:dyDescent="0.25">
      <c r="A15" s="9">
        <v>14</v>
      </c>
      <c r="B15" t="s">
        <v>99</v>
      </c>
      <c r="C15" s="273">
        <v>1</v>
      </c>
      <c r="D15" s="239">
        <v>2</v>
      </c>
      <c r="E15" s="239">
        <v>1</v>
      </c>
      <c r="F15" s="273">
        <v>1</v>
      </c>
    </row>
    <row r="16" spans="1:7" x14ac:dyDescent="0.25">
      <c r="A16" s="9">
        <v>15</v>
      </c>
      <c r="B16" t="s">
        <v>106</v>
      </c>
      <c r="C16" s="273">
        <v>1</v>
      </c>
      <c r="D16" s="239">
        <v>2</v>
      </c>
      <c r="E16" s="239">
        <v>1</v>
      </c>
      <c r="F16" s="273">
        <v>1</v>
      </c>
    </row>
    <row r="17" spans="1:7" x14ac:dyDescent="0.25">
      <c r="A17" s="9">
        <v>16</v>
      </c>
      <c r="B17" t="s">
        <v>108</v>
      </c>
      <c r="C17" s="273">
        <v>1</v>
      </c>
      <c r="D17" s="239">
        <v>1</v>
      </c>
      <c r="E17" s="239">
        <v>1</v>
      </c>
      <c r="F17" s="272">
        <v>0</v>
      </c>
    </row>
    <row r="18" spans="1:7" x14ac:dyDescent="0.25">
      <c r="A18" s="9">
        <v>17</v>
      </c>
      <c r="B18" t="s">
        <v>114</v>
      </c>
      <c r="C18" s="273">
        <v>1</v>
      </c>
      <c r="D18" s="239">
        <v>1</v>
      </c>
      <c r="E18" s="239">
        <v>1</v>
      </c>
      <c r="F18" s="272">
        <v>0</v>
      </c>
    </row>
    <row r="19" spans="1:7" x14ac:dyDescent="0.25">
      <c r="A19" s="9">
        <v>18</v>
      </c>
      <c r="B19" t="s">
        <v>175</v>
      </c>
      <c r="C19" s="272">
        <v>0</v>
      </c>
      <c r="D19" s="239">
        <v>3</v>
      </c>
      <c r="E19" s="239">
        <v>1</v>
      </c>
      <c r="F19" s="272">
        <v>0</v>
      </c>
      <c r="G19" t="s">
        <v>290</v>
      </c>
    </row>
    <row r="20" spans="1:7" x14ac:dyDescent="0.25">
      <c r="C20" s="285">
        <f t="shared" ref="C20:E20" si="0">SUM(C2:C19)</f>
        <v>18</v>
      </c>
      <c r="D20" s="271">
        <f t="shared" si="0"/>
        <v>30</v>
      </c>
      <c r="E20" s="271">
        <f t="shared" si="0"/>
        <v>17</v>
      </c>
      <c r="F20" s="285">
        <f>SUM(F2:F19)</f>
        <v>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EF6D0-EFF4-4792-86C5-C115C4F5B5B2}">
  <dimension ref="A1"/>
  <sheetViews>
    <sheetView workbookViewId="0">
      <selection activeCell="B7" sqref="B7"/>
    </sheetView>
  </sheetViews>
  <sheetFormatPr baseColWidth="10" defaultColWidth="9.140625" defaultRowHeight="15" x14ac:dyDescent="0.25"/>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A28EE-C0E7-483F-801C-44D435B27EB5}">
  <dimension ref="A1:L27"/>
  <sheetViews>
    <sheetView workbookViewId="0">
      <selection activeCell="C8" sqref="C8:D8"/>
    </sheetView>
  </sheetViews>
  <sheetFormatPr baseColWidth="10" defaultColWidth="9.140625" defaultRowHeight="15" x14ac:dyDescent="0.25"/>
  <cols>
    <col min="1" max="1" width="36.28515625" bestFit="1" customWidth="1"/>
    <col min="5" max="5" width="14.7109375" bestFit="1" customWidth="1"/>
  </cols>
  <sheetData>
    <row r="1" spans="1:12" x14ac:dyDescent="0.25">
      <c r="A1" s="160"/>
      <c r="B1" s="162" t="s">
        <v>177</v>
      </c>
      <c r="C1" s="162" t="s">
        <v>178</v>
      </c>
      <c r="D1" s="162" t="s">
        <v>179</v>
      </c>
    </row>
    <row r="2" spans="1:12" x14ac:dyDescent="0.25">
      <c r="A2" s="163" t="s">
        <v>180</v>
      </c>
      <c r="B2" s="160">
        <v>12</v>
      </c>
      <c r="C2" s="160">
        <f>41-C3</f>
        <v>17</v>
      </c>
      <c r="D2" s="160">
        <f>33-D3</f>
        <v>15</v>
      </c>
    </row>
    <row r="3" spans="1:12" x14ac:dyDescent="0.25">
      <c r="A3" s="163" t="s">
        <v>181</v>
      </c>
      <c r="B3" s="160">
        <v>5</v>
      </c>
      <c r="C3" s="160">
        <v>24</v>
      </c>
      <c r="D3" s="160">
        <v>18</v>
      </c>
    </row>
    <row r="4" spans="1:12" x14ac:dyDescent="0.25">
      <c r="A4" s="161" t="s">
        <v>182</v>
      </c>
      <c r="B4" s="161">
        <f>SUM(B2:B3)</f>
        <v>17</v>
      </c>
      <c r="C4" s="161">
        <f t="shared" ref="C4" si="0">SUM(C2:C3)</f>
        <v>41</v>
      </c>
      <c r="D4" s="161">
        <f>SUM(D2:D3)</f>
        <v>33</v>
      </c>
    </row>
    <row r="6" spans="1:12" x14ac:dyDescent="0.25">
      <c r="A6" s="160"/>
      <c r="B6" s="162" t="s">
        <v>177</v>
      </c>
      <c r="C6" s="162" t="s">
        <v>178</v>
      </c>
      <c r="D6" s="162" t="s">
        <v>179</v>
      </c>
    </row>
    <row r="7" spans="1:12" x14ac:dyDescent="0.25">
      <c r="A7" s="163" t="s">
        <v>183</v>
      </c>
      <c r="B7" s="160">
        <v>0</v>
      </c>
      <c r="C7" s="160">
        <v>0</v>
      </c>
      <c r="D7" s="160">
        <v>0</v>
      </c>
    </row>
    <row r="8" spans="1:12" x14ac:dyDescent="0.25">
      <c r="A8" s="163" t="s">
        <v>184</v>
      </c>
      <c r="B8" s="160">
        <v>7</v>
      </c>
      <c r="C8" s="160">
        <v>12</v>
      </c>
      <c r="D8" s="160">
        <v>9</v>
      </c>
    </row>
    <row r="9" spans="1:12" x14ac:dyDescent="0.25">
      <c r="A9" s="161" t="s">
        <v>185</v>
      </c>
      <c r="B9" s="161">
        <f>SUM(B7:B8)</f>
        <v>7</v>
      </c>
      <c r="C9" s="161">
        <f t="shared" ref="C9:D9" si="1">SUM(C7:C8)</f>
        <v>12</v>
      </c>
      <c r="D9" s="161">
        <f t="shared" si="1"/>
        <v>9</v>
      </c>
    </row>
    <row r="11" spans="1:12" x14ac:dyDescent="0.25">
      <c r="A11" s="160"/>
      <c r="B11" s="162" t="s">
        <v>177</v>
      </c>
      <c r="C11" s="162" t="s">
        <v>178</v>
      </c>
      <c r="D11" s="162" t="s">
        <v>179</v>
      </c>
      <c r="E11" s="168" t="s">
        <v>186</v>
      </c>
      <c r="L11" s="250">
        <f>2/17</f>
        <v>0.11764705882352941</v>
      </c>
    </row>
    <row r="12" spans="1:12" x14ac:dyDescent="0.25">
      <c r="A12" s="163" t="s">
        <v>187</v>
      </c>
      <c r="B12" s="160">
        <f>+B2+B7</f>
        <v>12</v>
      </c>
      <c r="C12" s="160">
        <f t="shared" ref="C12" si="2">+C2+C7</f>
        <v>17</v>
      </c>
      <c r="D12" s="160">
        <f>+D2+D7</f>
        <v>15</v>
      </c>
      <c r="E12" s="167">
        <f>SUM(B12:D12)</f>
        <v>44</v>
      </c>
    </row>
    <row r="13" spans="1:12" x14ac:dyDescent="0.25">
      <c r="A13" s="163" t="s">
        <v>188</v>
      </c>
      <c r="B13" s="160">
        <f>+B3+B8</f>
        <v>12</v>
      </c>
      <c r="C13" s="165">
        <f t="shared" ref="C13" si="3">+C3+C8</f>
        <v>36</v>
      </c>
      <c r="D13" s="165">
        <f>+D3+D8</f>
        <v>27</v>
      </c>
      <c r="E13" s="167">
        <f>SUM(B13:D13)</f>
        <v>75</v>
      </c>
    </row>
    <row r="14" spans="1:12" x14ac:dyDescent="0.25">
      <c r="A14" s="161" t="s">
        <v>189</v>
      </c>
      <c r="B14" s="161">
        <f>SUM(B12:B13)</f>
        <v>24</v>
      </c>
      <c r="C14" s="161">
        <f t="shared" ref="C14" si="4">SUM(C12:C13)</f>
        <v>53</v>
      </c>
      <c r="D14" s="161">
        <f>SUM(D12:D13)</f>
        <v>42</v>
      </c>
      <c r="E14" s="168">
        <f>SUM(E12:E13)</f>
        <v>119</v>
      </c>
    </row>
    <row r="16" spans="1:12" x14ac:dyDescent="0.25">
      <c r="A16" t="s">
        <v>190</v>
      </c>
      <c r="B16">
        <f>+B12-B13</f>
        <v>0</v>
      </c>
      <c r="C16" s="164">
        <f>+C12-C13</f>
        <v>-19</v>
      </c>
      <c r="D16" s="164">
        <f>+D12-D13</f>
        <v>-12</v>
      </c>
    </row>
    <row r="19" spans="1:3" x14ac:dyDescent="0.25">
      <c r="A19" t="s">
        <v>191</v>
      </c>
      <c r="B19" t="s">
        <v>192</v>
      </c>
      <c r="C19">
        <v>1</v>
      </c>
    </row>
    <row r="20" spans="1:3" x14ac:dyDescent="0.25">
      <c r="A20" t="s">
        <v>193</v>
      </c>
      <c r="B20" t="s">
        <v>192</v>
      </c>
      <c r="C20">
        <v>2</v>
      </c>
    </row>
    <row r="21" spans="1:3" x14ac:dyDescent="0.25">
      <c r="A21" t="s">
        <v>194</v>
      </c>
      <c r="B21" t="s">
        <v>192</v>
      </c>
      <c r="C21">
        <v>3</v>
      </c>
    </row>
    <row r="22" spans="1:3" x14ac:dyDescent="0.25">
      <c r="A22" t="s">
        <v>195</v>
      </c>
      <c r="B22" t="s">
        <v>192</v>
      </c>
      <c r="C22">
        <v>4</v>
      </c>
    </row>
    <row r="23" spans="1:3" x14ac:dyDescent="0.25">
      <c r="A23" s="166" t="s">
        <v>196</v>
      </c>
      <c r="B23" s="166" t="s">
        <v>192</v>
      </c>
      <c r="C23" s="166">
        <v>5</v>
      </c>
    </row>
    <row r="24" spans="1:3" x14ac:dyDescent="0.25">
      <c r="A24" t="s">
        <v>197</v>
      </c>
      <c r="B24" t="s">
        <v>198</v>
      </c>
      <c r="C24">
        <v>1</v>
      </c>
    </row>
    <row r="25" spans="1:3" x14ac:dyDescent="0.25">
      <c r="A25" t="s">
        <v>199</v>
      </c>
      <c r="B25" t="s">
        <v>198</v>
      </c>
      <c r="C25">
        <v>2</v>
      </c>
    </row>
    <row r="26" spans="1:3" x14ac:dyDescent="0.25">
      <c r="A26" t="s">
        <v>200</v>
      </c>
      <c r="B26" t="s">
        <v>198</v>
      </c>
      <c r="C26">
        <v>3</v>
      </c>
    </row>
    <row r="27" spans="1:3" x14ac:dyDescent="0.25">
      <c r="A27" t="s">
        <v>201</v>
      </c>
      <c r="B27" t="s">
        <v>198</v>
      </c>
      <c r="C27">
        <v>4</v>
      </c>
    </row>
  </sheetData>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7A724-5BAA-4713-BE88-FD57891892E8}">
  <dimension ref="A1:I20"/>
  <sheetViews>
    <sheetView topLeftCell="A22" workbookViewId="0">
      <selection activeCell="B7" sqref="B7"/>
    </sheetView>
  </sheetViews>
  <sheetFormatPr baseColWidth="10" defaultRowHeight="15" x14ac:dyDescent="0.25"/>
  <cols>
    <col min="2" max="2" width="55.42578125" bestFit="1" customWidth="1"/>
    <col min="3" max="3" width="8.5703125" bestFit="1" customWidth="1"/>
    <col min="4" max="4" width="11.140625" bestFit="1" customWidth="1"/>
  </cols>
  <sheetData>
    <row r="1" spans="1:9" x14ac:dyDescent="0.25">
      <c r="B1" s="224" t="s">
        <v>207</v>
      </c>
      <c r="C1" s="224">
        <f>+C20+DinamicaMRF!C11</f>
        <v>7</v>
      </c>
    </row>
    <row r="2" spans="1:9" x14ac:dyDescent="0.25">
      <c r="A2" t="s">
        <v>206</v>
      </c>
    </row>
    <row r="3" spans="1:9" x14ac:dyDescent="0.25">
      <c r="B3" s="220" t="s">
        <v>11</v>
      </c>
      <c r="C3" s="220" t="s">
        <v>12</v>
      </c>
      <c r="D3" t="s">
        <v>208</v>
      </c>
      <c r="E3" s="222" t="s">
        <v>209</v>
      </c>
      <c r="G3" s="267" t="s">
        <v>12</v>
      </c>
      <c r="H3" s="267" t="s">
        <v>208</v>
      </c>
      <c r="I3" s="267" t="s">
        <v>209</v>
      </c>
    </row>
    <row r="4" spans="1:9" x14ac:dyDescent="0.25">
      <c r="A4">
        <v>1</v>
      </c>
      <c r="B4" t="s">
        <v>91</v>
      </c>
      <c r="C4" t="s">
        <v>169</v>
      </c>
      <c r="D4">
        <v>1</v>
      </c>
      <c r="E4">
        <f>IFERROR(VLOOKUP(B4,DinamicaMRF!$B$4:$C$10,2,0),0)</f>
        <v>0</v>
      </c>
      <c r="G4" s="243" t="s">
        <v>169</v>
      </c>
      <c r="H4" s="243">
        <v>1</v>
      </c>
      <c r="I4" s="243">
        <v>0</v>
      </c>
    </row>
    <row r="5" spans="1:9" x14ac:dyDescent="0.25">
      <c r="A5">
        <v>2</v>
      </c>
      <c r="B5" t="s">
        <v>58</v>
      </c>
      <c r="C5" t="s">
        <v>161</v>
      </c>
      <c r="D5">
        <v>1</v>
      </c>
      <c r="E5">
        <f>IFERROR(VLOOKUP(B5,DinamicaMRF!$B$4:$C$10,2,0),0)</f>
        <v>1</v>
      </c>
      <c r="G5" s="243" t="s">
        <v>161</v>
      </c>
      <c r="H5" s="243">
        <v>1</v>
      </c>
      <c r="I5" s="243">
        <v>1</v>
      </c>
    </row>
    <row r="6" spans="1:9" x14ac:dyDescent="0.25">
      <c r="A6">
        <v>3</v>
      </c>
      <c r="B6" t="s">
        <v>74</v>
      </c>
      <c r="C6" t="s">
        <v>164</v>
      </c>
      <c r="D6">
        <v>3</v>
      </c>
      <c r="E6">
        <f>IFERROR(VLOOKUP(B6,DinamicaMRF!$B$4:$C$10,2,0),0)</f>
        <v>1</v>
      </c>
      <c r="G6" s="243" t="s">
        <v>164</v>
      </c>
      <c r="H6" s="243">
        <v>3</v>
      </c>
      <c r="I6" s="243">
        <v>1</v>
      </c>
    </row>
    <row r="7" spans="1:9" x14ac:dyDescent="0.25">
      <c r="A7">
        <v>4</v>
      </c>
      <c r="B7" t="s">
        <v>108</v>
      </c>
      <c r="C7" t="s">
        <v>173</v>
      </c>
      <c r="D7">
        <v>1</v>
      </c>
      <c r="E7">
        <f>IFERROR(VLOOKUP(B7,DinamicaMRF!$B$4:$C$10,2,0),0)</f>
        <v>0</v>
      </c>
      <c r="G7" s="243" t="s">
        <v>173</v>
      </c>
      <c r="H7" s="243">
        <v>1</v>
      </c>
      <c r="I7" s="243">
        <v>0</v>
      </c>
    </row>
    <row r="8" spans="1:9" x14ac:dyDescent="0.25">
      <c r="A8">
        <v>5</v>
      </c>
      <c r="B8" t="s">
        <v>69</v>
      </c>
      <c r="C8" t="s">
        <v>163</v>
      </c>
      <c r="D8">
        <v>1</v>
      </c>
      <c r="E8">
        <f>IFERROR(VLOOKUP(B8,DinamicaMRF!$B$4:$C$10,2,0),0)</f>
        <v>1</v>
      </c>
      <c r="G8" s="243" t="s">
        <v>163</v>
      </c>
      <c r="H8" s="243">
        <v>1</v>
      </c>
      <c r="I8" s="243">
        <v>1</v>
      </c>
    </row>
    <row r="9" spans="1:9" x14ac:dyDescent="0.25">
      <c r="A9">
        <v>6</v>
      </c>
      <c r="B9" t="s">
        <v>49</v>
      </c>
      <c r="C9" t="s">
        <v>156</v>
      </c>
      <c r="D9">
        <v>1</v>
      </c>
      <c r="E9">
        <f>IFERROR(VLOOKUP(B9,DinamicaMRF!$B$4:$C$10,2,0),0)</f>
        <v>0</v>
      </c>
      <c r="G9" s="243" t="s">
        <v>156</v>
      </c>
      <c r="H9" s="243">
        <v>1</v>
      </c>
      <c r="I9" s="243">
        <v>0</v>
      </c>
    </row>
    <row r="10" spans="1:9" x14ac:dyDescent="0.25">
      <c r="A10">
        <v>7</v>
      </c>
      <c r="B10" t="s">
        <v>40</v>
      </c>
      <c r="C10" t="s">
        <v>153</v>
      </c>
      <c r="D10">
        <v>1</v>
      </c>
      <c r="E10">
        <f>IFERROR(VLOOKUP(B10,DinamicaMRF!$B$4:$C$10,2,0),0)</f>
        <v>0</v>
      </c>
      <c r="G10" s="243" t="s">
        <v>153</v>
      </c>
      <c r="H10" s="243">
        <v>1</v>
      </c>
      <c r="I10" s="243">
        <v>0</v>
      </c>
    </row>
    <row r="11" spans="1:9" x14ac:dyDescent="0.25">
      <c r="A11">
        <v>8</v>
      </c>
      <c r="B11" t="s">
        <v>106</v>
      </c>
      <c r="C11" t="s">
        <v>172</v>
      </c>
      <c r="D11">
        <v>1</v>
      </c>
      <c r="E11">
        <f>IFERROR(VLOOKUP(B11,DinamicaMRF!$B$4:$C$10,2,0),0)</f>
        <v>1</v>
      </c>
      <c r="G11" s="243" t="s">
        <v>172</v>
      </c>
      <c r="H11" s="243">
        <v>1</v>
      </c>
      <c r="I11" s="243">
        <v>1</v>
      </c>
    </row>
    <row r="12" spans="1:9" x14ac:dyDescent="0.25">
      <c r="A12">
        <v>9</v>
      </c>
      <c r="B12" t="s">
        <v>84</v>
      </c>
      <c r="C12" t="s">
        <v>166</v>
      </c>
      <c r="D12">
        <v>1</v>
      </c>
      <c r="E12">
        <f>IFERROR(VLOOKUP(B12,DinamicaMRF!$B$4:$C$10,2,0),0)</f>
        <v>0</v>
      </c>
      <c r="G12" s="243" t="s">
        <v>166</v>
      </c>
      <c r="H12" s="243">
        <v>1</v>
      </c>
      <c r="I12" s="243">
        <v>0</v>
      </c>
    </row>
    <row r="13" spans="1:9" x14ac:dyDescent="0.25">
      <c r="A13">
        <v>10</v>
      </c>
      <c r="B13" t="s">
        <v>86</v>
      </c>
      <c r="C13" t="s">
        <v>167</v>
      </c>
      <c r="D13">
        <v>1</v>
      </c>
      <c r="E13">
        <f>IFERROR(VLOOKUP(B13,DinamicaMRF!$B$4:$C$10,2,0),0)</f>
        <v>1</v>
      </c>
      <c r="G13" s="243" t="s">
        <v>167</v>
      </c>
      <c r="H13" s="243">
        <v>1</v>
      </c>
      <c r="I13" s="243">
        <v>1</v>
      </c>
    </row>
    <row r="14" spans="1:9" x14ac:dyDescent="0.25">
      <c r="A14">
        <v>11</v>
      </c>
      <c r="B14" t="s">
        <v>88</v>
      </c>
      <c r="C14" t="s">
        <v>168</v>
      </c>
      <c r="D14">
        <v>1</v>
      </c>
      <c r="E14">
        <f>IFERROR(VLOOKUP(B14,DinamicaMRF!$B$4:$C$10,2,0),0)</f>
        <v>0</v>
      </c>
      <c r="G14" s="243" t="s">
        <v>168</v>
      </c>
      <c r="H14" s="243">
        <v>1</v>
      </c>
      <c r="I14" s="243">
        <v>0</v>
      </c>
    </row>
    <row r="15" spans="1:9" x14ac:dyDescent="0.25">
      <c r="A15">
        <v>12</v>
      </c>
      <c r="B15" t="s">
        <v>96</v>
      </c>
      <c r="C15" t="s">
        <v>170</v>
      </c>
      <c r="D15">
        <v>1</v>
      </c>
      <c r="E15">
        <f>IFERROR(VLOOKUP(B15,DinamicaMRF!$B$4:$C$10,2,0),0)</f>
        <v>1</v>
      </c>
      <c r="G15" s="243" t="s">
        <v>170</v>
      </c>
      <c r="H15" s="243">
        <v>1</v>
      </c>
      <c r="I15" s="243">
        <v>1</v>
      </c>
    </row>
    <row r="16" spans="1:9" x14ac:dyDescent="0.25">
      <c r="A16">
        <v>13</v>
      </c>
      <c r="B16" t="s">
        <v>99</v>
      </c>
      <c r="C16" t="s">
        <v>171</v>
      </c>
      <c r="D16">
        <v>1</v>
      </c>
      <c r="E16">
        <f>IFERROR(VLOOKUP(B16,DinamicaMRF!$B$4:$C$10,2,0),0)</f>
        <v>1</v>
      </c>
      <c r="G16" s="243" t="s">
        <v>171</v>
      </c>
      <c r="H16" s="243">
        <v>1</v>
      </c>
      <c r="I16" s="243">
        <v>1</v>
      </c>
    </row>
    <row r="17" spans="1:9" x14ac:dyDescent="0.25">
      <c r="A17">
        <v>14</v>
      </c>
      <c r="B17" t="s">
        <v>114</v>
      </c>
      <c r="C17" t="s">
        <v>174</v>
      </c>
      <c r="D17">
        <v>1</v>
      </c>
      <c r="E17">
        <f>IFERROR(VLOOKUP(B17,DinamicaMRF!$B$4:$C$10,2,0),0)</f>
        <v>0</v>
      </c>
      <c r="G17" s="243" t="s">
        <v>174</v>
      </c>
      <c r="H17" s="243">
        <v>1</v>
      </c>
      <c r="I17" s="243">
        <v>0</v>
      </c>
    </row>
    <row r="18" spans="1:9" x14ac:dyDescent="0.25">
      <c r="A18">
        <v>15</v>
      </c>
      <c r="B18" t="s">
        <v>60</v>
      </c>
      <c r="C18" t="s">
        <v>162</v>
      </c>
      <c r="D18">
        <v>1</v>
      </c>
      <c r="E18">
        <f>IFERROR(VLOOKUP(B18,DinamicaMRF!$B$4:$C$10,2,0),0)</f>
        <v>0</v>
      </c>
      <c r="G18" s="243" t="s">
        <v>162</v>
      </c>
      <c r="H18" s="243">
        <v>1</v>
      </c>
      <c r="I18" s="243">
        <v>0</v>
      </c>
    </row>
    <row r="19" spans="1:9" x14ac:dyDescent="0.25">
      <c r="A19">
        <v>16</v>
      </c>
      <c r="B19" t="s">
        <v>80</v>
      </c>
      <c r="C19" t="s">
        <v>165</v>
      </c>
      <c r="D19">
        <v>1</v>
      </c>
      <c r="E19">
        <f>IFERROR(VLOOKUP(B19,DinamicaMRF!$B$4:$C$10,2,0),0)</f>
        <v>0</v>
      </c>
      <c r="G19" s="243" t="s">
        <v>165</v>
      </c>
      <c r="H19" s="243">
        <v>1</v>
      </c>
      <c r="I19" s="243">
        <v>0</v>
      </c>
    </row>
    <row r="20" spans="1:9" x14ac:dyDescent="0.25">
      <c r="D20">
        <f>SUM(D4:D19)</f>
        <v>18</v>
      </c>
      <c r="G20" s="267" t="s">
        <v>218</v>
      </c>
      <c r="H20" s="267">
        <f>SUM(H4:H19)</f>
        <v>18</v>
      </c>
      <c r="I20" s="267">
        <f>SUM(I4:I19)</f>
        <v>7</v>
      </c>
    </row>
  </sheetData>
  <autoFilter ref="A3:C22" xr:uid="{C4C7A724-5BAA-4713-BE88-FD57891892E8}"/>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2051B-9F75-44EB-B905-763870DCB43F}">
  <dimension ref="A3:C11"/>
  <sheetViews>
    <sheetView workbookViewId="0">
      <selection activeCell="B7" sqref="B7"/>
    </sheetView>
  </sheetViews>
  <sheetFormatPr baseColWidth="10" defaultRowHeight="15" x14ac:dyDescent="0.25"/>
  <cols>
    <col min="2" max="2" width="42.28515625" bestFit="1" customWidth="1"/>
    <col min="3" max="3" width="28.5703125" bestFit="1" customWidth="1"/>
  </cols>
  <sheetData>
    <row r="3" spans="1:3" x14ac:dyDescent="0.25">
      <c r="B3" s="220" t="s">
        <v>202</v>
      </c>
      <c r="C3" t="s">
        <v>205</v>
      </c>
    </row>
    <row r="4" spans="1:3" x14ac:dyDescent="0.25">
      <c r="A4">
        <v>1</v>
      </c>
      <c r="B4" s="221" t="s">
        <v>58</v>
      </c>
      <c r="C4">
        <v>1</v>
      </c>
    </row>
    <row r="5" spans="1:3" x14ac:dyDescent="0.25">
      <c r="A5">
        <v>2</v>
      </c>
      <c r="B5" s="221" t="s">
        <v>74</v>
      </c>
      <c r="C5">
        <v>1</v>
      </c>
    </row>
    <row r="6" spans="1:3" x14ac:dyDescent="0.25">
      <c r="A6">
        <v>3</v>
      </c>
      <c r="B6" s="221" t="s">
        <v>69</v>
      </c>
      <c r="C6">
        <v>1</v>
      </c>
    </row>
    <row r="7" spans="1:3" x14ac:dyDescent="0.25">
      <c r="A7">
        <v>4</v>
      </c>
      <c r="B7" s="221" t="s">
        <v>106</v>
      </c>
      <c r="C7">
        <v>1</v>
      </c>
    </row>
    <row r="8" spans="1:3" x14ac:dyDescent="0.25">
      <c r="A8">
        <v>5</v>
      </c>
      <c r="B8" s="221" t="s">
        <v>86</v>
      </c>
      <c r="C8">
        <v>1</v>
      </c>
    </row>
    <row r="9" spans="1:3" x14ac:dyDescent="0.25">
      <c r="A9">
        <v>6</v>
      </c>
      <c r="B9" s="221" t="s">
        <v>96</v>
      </c>
      <c r="C9">
        <v>1</v>
      </c>
    </row>
    <row r="10" spans="1:3" x14ac:dyDescent="0.25">
      <c r="A10">
        <v>7</v>
      </c>
      <c r="B10" s="221" t="s">
        <v>99</v>
      </c>
      <c r="C10">
        <v>1</v>
      </c>
    </row>
    <row r="11" spans="1:3" x14ac:dyDescent="0.25">
      <c r="B11" s="221" t="s">
        <v>204</v>
      </c>
      <c r="C11">
        <v>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7FE0D-5516-4342-BAEE-49D18A7EBD68}">
  <dimension ref="A1:N18"/>
  <sheetViews>
    <sheetView topLeftCell="E1" workbookViewId="0">
      <selection activeCell="B7" sqref="B7"/>
    </sheetView>
  </sheetViews>
  <sheetFormatPr baseColWidth="10" defaultRowHeight="15" x14ac:dyDescent="0.25"/>
  <cols>
    <col min="1" max="1" width="51.42578125" bestFit="1" customWidth="1"/>
    <col min="9" max="9" width="33.85546875" customWidth="1"/>
    <col min="11" max="11" width="17.85546875" bestFit="1" customWidth="1"/>
    <col min="12" max="12" width="19.42578125" bestFit="1" customWidth="1"/>
    <col min="13" max="13" width="14.28515625" bestFit="1" customWidth="1"/>
    <col min="14" max="14" width="16.85546875" bestFit="1" customWidth="1"/>
  </cols>
  <sheetData>
    <row r="1" spans="1:14" ht="26.25" thickBot="1" x14ac:dyDescent="0.3">
      <c r="A1" s="225" t="s">
        <v>11</v>
      </c>
      <c r="B1" s="226" t="s">
        <v>12</v>
      </c>
      <c r="C1" s="226" t="s">
        <v>210</v>
      </c>
      <c r="D1" s="120" t="s">
        <v>18</v>
      </c>
      <c r="F1" s="120" t="s">
        <v>12</v>
      </c>
      <c r="G1" s="120" t="s">
        <v>208</v>
      </c>
      <c r="H1" s="120" t="s">
        <v>209</v>
      </c>
      <c r="I1" s="120" t="s">
        <v>18</v>
      </c>
      <c r="K1" s="220" t="s">
        <v>202</v>
      </c>
      <c r="L1" t="s">
        <v>213</v>
      </c>
      <c r="M1" t="s">
        <v>214</v>
      </c>
      <c r="N1" s="222" t="s">
        <v>215</v>
      </c>
    </row>
    <row r="2" spans="1:14" ht="15.75" thickBot="1" x14ac:dyDescent="0.3">
      <c r="A2" s="28" t="s">
        <v>91</v>
      </c>
      <c r="B2" s="29" t="s">
        <v>169</v>
      </c>
      <c r="C2" s="29" t="s">
        <v>208</v>
      </c>
      <c r="D2" s="32" t="s">
        <v>81</v>
      </c>
      <c r="F2" s="88" t="s">
        <v>169</v>
      </c>
      <c r="G2" s="88">
        <v>1</v>
      </c>
      <c r="H2" s="88">
        <v>0</v>
      </c>
      <c r="I2" s="88" t="s">
        <v>81</v>
      </c>
      <c r="K2" s="221" t="s">
        <v>81</v>
      </c>
      <c r="L2">
        <v>8</v>
      </c>
      <c r="M2">
        <v>4</v>
      </c>
      <c r="N2">
        <f>SUM(L2:M2)</f>
        <v>12</v>
      </c>
    </row>
    <row r="3" spans="1:14" ht="15.75" thickBot="1" x14ac:dyDescent="0.3">
      <c r="A3" s="28" t="s">
        <v>58</v>
      </c>
      <c r="B3" s="29" t="s">
        <v>161</v>
      </c>
      <c r="C3" s="29" t="s">
        <v>208</v>
      </c>
      <c r="D3" s="31" t="s">
        <v>50</v>
      </c>
      <c r="F3" s="85" t="s">
        <v>161</v>
      </c>
      <c r="G3" s="85">
        <v>1</v>
      </c>
      <c r="H3" s="85">
        <v>1</v>
      </c>
      <c r="I3" s="85" t="s">
        <v>50</v>
      </c>
      <c r="K3" s="221" t="s">
        <v>42</v>
      </c>
      <c r="L3">
        <v>1</v>
      </c>
      <c r="M3">
        <v>0</v>
      </c>
      <c r="N3">
        <f t="shared" ref="N3:N5" si="0">SUM(L3:M3)</f>
        <v>1</v>
      </c>
    </row>
    <row r="4" spans="1:14" ht="15.75" thickBot="1" x14ac:dyDescent="0.3">
      <c r="A4" s="28" t="s">
        <v>74</v>
      </c>
      <c r="B4" s="29" t="s">
        <v>164</v>
      </c>
      <c r="C4" s="29" t="s">
        <v>208</v>
      </c>
      <c r="D4" s="31" t="s">
        <v>50</v>
      </c>
      <c r="F4" s="85" t="s">
        <v>164</v>
      </c>
      <c r="G4" s="85">
        <v>3</v>
      </c>
      <c r="H4" s="85">
        <v>1</v>
      </c>
      <c r="I4" s="85" t="s">
        <v>50</v>
      </c>
      <c r="K4" s="221" t="s">
        <v>110</v>
      </c>
      <c r="L4">
        <v>2</v>
      </c>
      <c r="M4">
        <v>0</v>
      </c>
      <c r="N4">
        <f t="shared" si="0"/>
        <v>2</v>
      </c>
    </row>
    <row r="5" spans="1:14" ht="15.75" thickBot="1" x14ac:dyDescent="0.3">
      <c r="A5" s="28" t="s">
        <v>108</v>
      </c>
      <c r="B5" s="29" t="s">
        <v>173</v>
      </c>
      <c r="C5" s="29" t="s">
        <v>208</v>
      </c>
      <c r="D5" s="85" t="s">
        <v>110</v>
      </c>
      <c r="F5" s="85" t="s">
        <v>173</v>
      </c>
      <c r="G5" s="85">
        <v>1</v>
      </c>
      <c r="H5" s="85">
        <v>0</v>
      </c>
      <c r="I5" s="85" t="s">
        <v>110</v>
      </c>
      <c r="K5" s="221" t="s">
        <v>50</v>
      </c>
      <c r="L5">
        <v>7</v>
      </c>
      <c r="M5">
        <v>3</v>
      </c>
      <c r="N5">
        <f t="shared" si="0"/>
        <v>10</v>
      </c>
    </row>
    <row r="6" spans="1:14" ht="15.75" thickBot="1" x14ac:dyDescent="0.3">
      <c r="A6" s="28" t="s">
        <v>69</v>
      </c>
      <c r="B6" s="29" t="s">
        <v>163</v>
      </c>
      <c r="C6" s="29" t="s">
        <v>208</v>
      </c>
      <c r="D6" s="31" t="s">
        <v>50</v>
      </c>
      <c r="F6" s="85" t="s">
        <v>163</v>
      </c>
      <c r="G6" s="85">
        <v>1</v>
      </c>
      <c r="H6" s="85">
        <v>1</v>
      </c>
      <c r="I6" s="85" t="s">
        <v>50</v>
      </c>
      <c r="K6" s="221" t="s">
        <v>204</v>
      </c>
      <c r="L6">
        <v>18</v>
      </c>
      <c r="M6">
        <v>7</v>
      </c>
      <c r="N6" s="227">
        <f>SUM(N2:N5)</f>
        <v>25</v>
      </c>
    </row>
    <row r="7" spans="1:14" ht="15.75" thickBot="1" x14ac:dyDescent="0.3">
      <c r="A7" s="47" t="s">
        <v>49</v>
      </c>
      <c r="B7" s="48" t="s">
        <v>156</v>
      </c>
      <c r="C7" s="29" t="s">
        <v>208</v>
      </c>
      <c r="D7" s="50" t="s">
        <v>50</v>
      </c>
      <c r="F7" s="97" t="s">
        <v>156</v>
      </c>
      <c r="G7" s="97">
        <v>1</v>
      </c>
      <c r="H7" s="97">
        <v>0</v>
      </c>
      <c r="I7" s="97" t="s">
        <v>50</v>
      </c>
    </row>
    <row r="8" spans="1:14" ht="15.75" thickBot="1" x14ac:dyDescent="0.3">
      <c r="A8" s="71" t="s">
        <v>40</v>
      </c>
      <c r="B8" s="79" t="s">
        <v>153</v>
      </c>
      <c r="C8" s="29" t="s">
        <v>208</v>
      </c>
      <c r="D8" s="73" t="s">
        <v>42</v>
      </c>
      <c r="F8" s="103" t="s">
        <v>153</v>
      </c>
      <c r="G8" s="103">
        <v>1</v>
      </c>
      <c r="H8" s="103">
        <v>0</v>
      </c>
      <c r="I8" s="103" t="s">
        <v>42</v>
      </c>
    </row>
    <row r="9" spans="1:14" ht="15.75" thickBot="1" x14ac:dyDescent="0.3">
      <c r="A9" s="28" t="s">
        <v>106</v>
      </c>
      <c r="B9" s="29" t="s">
        <v>172</v>
      </c>
      <c r="C9" s="29" t="s">
        <v>208</v>
      </c>
      <c r="D9" s="85" t="s">
        <v>81</v>
      </c>
      <c r="F9" s="85" t="s">
        <v>172</v>
      </c>
      <c r="G9" s="85">
        <v>1</v>
      </c>
      <c r="H9" s="85">
        <v>1</v>
      </c>
      <c r="I9" s="85" t="s">
        <v>81</v>
      </c>
      <c r="K9" s="228" t="s">
        <v>216</v>
      </c>
      <c r="L9" s="229" t="s">
        <v>219</v>
      </c>
      <c r="M9" s="229" t="s">
        <v>220</v>
      </c>
      <c r="N9" s="229" t="s">
        <v>217</v>
      </c>
    </row>
    <row r="10" spans="1:14" ht="15.75" thickBot="1" x14ac:dyDescent="0.3">
      <c r="A10" s="35" t="s">
        <v>84</v>
      </c>
      <c r="B10" s="82" t="s">
        <v>166</v>
      </c>
      <c r="C10" s="29" t="s">
        <v>208</v>
      </c>
      <c r="D10" s="32" t="s">
        <v>81</v>
      </c>
      <c r="F10" s="88" t="s">
        <v>166</v>
      </c>
      <c r="G10" s="88">
        <v>1</v>
      </c>
      <c r="H10" s="88">
        <v>0</v>
      </c>
      <c r="I10" s="88" t="s">
        <v>81</v>
      </c>
      <c r="K10" s="230" t="s">
        <v>81</v>
      </c>
      <c r="L10" s="231">
        <v>8</v>
      </c>
      <c r="M10" s="231">
        <v>4</v>
      </c>
      <c r="N10" s="231">
        <f>SUM(L10:M10)</f>
        <v>12</v>
      </c>
    </row>
    <row r="11" spans="1:14" ht="15.75" thickBot="1" x14ac:dyDescent="0.3">
      <c r="A11" s="28" t="s">
        <v>86</v>
      </c>
      <c r="B11" s="29" t="s">
        <v>167</v>
      </c>
      <c r="C11" s="29" t="s">
        <v>208</v>
      </c>
      <c r="D11" s="31" t="s">
        <v>81</v>
      </c>
      <c r="F11" s="85" t="s">
        <v>167</v>
      </c>
      <c r="G11" s="85">
        <v>1</v>
      </c>
      <c r="H11" s="85">
        <v>1</v>
      </c>
      <c r="I11" s="85" t="s">
        <v>81</v>
      </c>
      <c r="K11" s="232" t="s">
        <v>42</v>
      </c>
      <c r="L11" s="233">
        <v>1</v>
      </c>
      <c r="M11" s="233">
        <v>0</v>
      </c>
      <c r="N11" s="231">
        <f>SUM(L11:M11)</f>
        <v>1</v>
      </c>
    </row>
    <row r="12" spans="1:14" ht="15.75" thickBot="1" x14ac:dyDescent="0.3">
      <c r="A12" s="28" t="s">
        <v>88</v>
      </c>
      <c r="B12" s="29" t="s">
        <v>168</v>
      </c>
      <c r="C12" s="29" t="s">
        <v>208</v>
      </c>
      <c r="D12" s="31" t="s">
        <v>81</v>
      </c>
      <c r="F12" s="85" t="s">
        <v>168</v>
      </c>
      <c r="G12" s="85">
        <v>1</v>
      </c>
      <c r="H12" s="85">
        <v>0</v>
      </c>
      <c r="I12" s="85" t="s">
        <v>81</v>
      </c>
      <c r="K12" s="230" t="s">
        <v>110</v>
      </c>
      <c r="L12" s="231">
        <v>2</v>
      </c>
      <c r="M12" s="231">
        <v>0</v>
      </c>
      <c r="N12" s="231">
        <f>SUM(L12:M12)</f>
        <v>2</v>
      </c>
    </row>
    <row r="13" spans="1:14" ht="15.75" thickBot="1" x14ac:dyDescent="0.3">
      <c r="A13" s="28" t="s">
        <v>96</v>
      </c>
      <c r="B13" s="29" t="s">
        <v>170</v>
      </c>
      <c r="C13" s="29" t="s">
        <v>208</v>
      </c>
      <c r="D13" s="31" t="s">
        <v>81</v>
      </c>
      <c r="F13" s="85" t="s">
        <v>170</v>
      </c>
      <c r="G13" s="85">
        <v>1</v>
      </c>
      <c r="H13" s="85">
        <v>1</v>
      </c>
      <c r="I13" s="85" t="s">
        <v>81</v>
      </c>
      <c r="K13" s="232" t="s">
        <v>50</v>
      </c>
      <c r="L13" s="233">
        <v>7</v>
      </c>
      <c r="M13" s="233">
        <v>3</v>
      </c>
      <c r="N13" s="231">
        <f>SUM(L13:M13)</f>
        <v>10</v>
      </c>
    </row>
    <row r="14" spans="1:14" ht="15.75" thickBot="1" x14ac:dyDescent="0.3">
      <c r="A14" s="180" t="s">
        <v>99</v>
      </c>
      <c r="B14" s="181" t="s">
        <v>171</v>
      </c>
      <c r="C14" s="29" t="s">
        <v>208</v>
      </c>
      <c r="D14" s="184" t="s">
        <v>81</v>
      </c>
      <c r="F14" s="198" t="s">
        <v>171</v>
      </c>
      <c r="G14" s="198">
        <v>1</v>
      </c>
      <c r="H14" s="198">
        <v>1</v>
      </c>
      <c r="I14" s="198" t="s">
        <v>81</v>
      </c>
      <c r="K14" s="230" t="s">
        <v>218</v>
      </c>
      <c r="L14" s="231">
        <f>SUM(L10:L13)</f>
        <v>18</v>
      </c>
      <c r="M14" s="231">
        <f>SUM(M10:M13)</f>
        <v>7</v>
      </c>
      <c r="N14" s="268">
        <f>SUM(L14:M14)</f>
        <v>25</v>
      </c>
    </row>
    <row r="15" spans="1:14" ht="15.75" thickBot="1" x14ac:dyDescent="0.3">
      <c r="A15" s="63" t="s">
        <v>114</v>
      </c>
      <c r="B15" s="56" t="s">
        <v>174</v>
      </c>
      <c r="C15" s="29" t="s">
        <v>208</v>
      </c>
      <c r="D15" s="36" t="s">
        <v>110</v>
      </c>
      <c r="F15" s="111" t="s">
        <v>174</v>
      </c>
      <c r="G15" s="111">
        <v>1</v>
      </c>
      <c r="H15" s="111">
        <v>0</v>
      </c>
      <c r="I15" s="111" t="s">
        <v>110</v>
      </c>
    </row>
    <row r="16" spans="1:14" ht="15.75" thickBot="1" x14ac:dyDescent="0.3">
      <c r="A16" s="63" t="s">
        <v>60</v>
      </c>
      <c r="B16" s="56" t="s">
        <v>162</v>
      </c>
      <c r="C16" s="29" t="s">
        <v>208</v>
      </c>
      <c r="D16" s="36" t="s">
        <v>50</v>
      </c>
      <c r="F16" s="111" t="s">
        <v>162</v>
      </c>
      <c r="G16" s="111">
        <v>1</v>
      </c>
      <c r="H16" s="111">
        <v>0</v>
      </c>
      <c r="I16" s="111" t="s">
        <v>50</v>
      </c>
      <c r="L16" s="250">
        <f>+L10/L14</f>
        <v>0.44444444444444442</v>
      </c>
    </row>
    <row r="17" spans="1:12" x14ac:dyDescent="0.25">
      <c r="A17" s="28" t="s">
        <v>80</v>
      </c>
      <c r="B17" s="29" t="s">
        <v>165</v>
      </c>
      <c r="C17" s="29" t="s">
        <v>208</v>
      </c>
      <c r="D17" s="31" t="s">
        <v>81</v>
      </c>
      <c r="F17" s="85" t="s">
        <v>165</v>
      </c>
      <c r="G17" s="85">
        <v>1</v>
      </c>
      <c r="H17" s="85">
        <v>0</v>
      </c>
      <c r="I17" s="85" t="s">
        <v>81</v>
      </c>
      <c r="L17" s="250">
        <f>+L13/L14</f>
        <v>0.3888888888888889</v>
      </c>
    </row>
    <row r="18" spans="1:12" x14ac:dyDescent="0.25">
      <c r="G18">
        <f>SUM(G2:G17)</f>
        <v>18</v>
      </c>
      <c r="H18">
        <f>SUM(H2:H17)</f>
        <v>7</v>
      </c>
      <c r="L18" s="250"/>
    </row>
  </sheetData>
  <sortState xmlns:xlrd2="http://schemas.microsoft.com/office/spreadsheetml/2017/richdata2" ref="A2:D18">
    <sortCondition ref="A2:A18"/>
  </sortState>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285AD658-7093-40ED-A622-C901AF74778F}">
          <x14:formula1>
            <xm:f>'Listas deplegables'!$A$2:$A$19</xm:f>
          </x14:formula1>
          <xm:sqref>A2:A17</xm:sqref>
        </x14:dataValidation>
        <x14:dataValidation type="list" allowBlank="1" showInputMessage="1" showErrorMessage="1" xr:uid="{32D2159A-B647-4E49-877B-AE8E27E8742B}">
          <x14:formula1>
            <xm:f>'Listas deplegables'!$D$2:$D$5</xm:f>
          </x14:formula1>
          <xm:sqref>D2:D17 I2:I17</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2F89-3435-4599-B9BA-29C02148E8AA}">
  <dimension ref="B1:Y28"/>
  <sheetViews>
    <sheetView topLeftCell="M1" workbookViewId="0">
      <selection activeCell="B7" sqref="B7"/>
    </sheetView>
  </sheetViews>
  <sheetFormatPr baseColWidth="10" defaultRowHeight="15" x14ac:dyDescent="0.25"/>
  <cols>
    <col min="2" max="2" width="17.85546875" bestFit="1" customWidth="1"/>
    <col min="3" max="3" width="28.5703125" bestFit="1" customWidth="1"/>
    <col min="4" max="4" width="32.7109375" bestFit="1" customWidth="1"/>
    <col min="5" max="5" width="44" bestFit="1" customWidth="1"/>
    <col min="7" max="7" width="17.85546875" bestFit="1" customWidth="1"/>
    <col min="8" max="8" width="28.5703125" bestFit="1" customWidth="1"/>
    <col min="9" max="9" width="32.7109375" bestFit="1" customWidth="1"/>
    <col min="10" max="10" width="44" bestFit="1" customWidth="1"/>
    <col min="13" max="13" width="11.42578125" style="239"/>
    <col min="14" max="14" width="10.42578125" style="239" bestFit="1" customWidth="1"/>
    <col min="15" max="15" width="12.5703125" style="239" bestFit="1" customWidth="1"/>
    <col min="16" max="16" width="18.7109375" style="239" bestFit="1" customWidth="1"/>
    <col min="17" max="17" width="17.85546875" style="239" bestFit="1" customWidth="1"/>
    <col min="20" max="20" width="12.5703125" bestFit="1" customWidth="1"/>
    <col min="22" max="22" width="14.5703125" customWidth="1"/>
    <col min="23" max="23" width="16" customWidth="1"/>
  </cols>
  <sheetData>
    <row r="1" spans="2:23" x14ac:dyDescent="0.25">
      <c r="C1" t="s">
        <v>228</v>
      </c>
      <c r="H1" t="s">
        <v>227</v>
      </c>
    </row>
    <row r="2" spans="2:23" x14ac:dyDescent="0.25">
      <c r="B2" s="220" t="s">
        <v>202</v>
      </c>
      <c r="C2" t="s">
        <v>205</v>
      </c>
      <c r="D2" t="s">
        <v>221</v>
      </c>
      <c r="E2" t="s">
        <v>222</v>
      </c>
      <c r="G2" s="220" t="s">
        <v>202</v>
      </c>
      <c r="H2" t="s">
        <v>205</v>
      </c>
      <c r="I2" t="s">
        <v>221</v>
      </c>
      <c r="J2" t="s">
        <v>222</v>
      </c>
    </row>
    <row r="3" spans="2:23" ht="30" x14ac:dyDescent="0.25">
      <c r="B3" s="221" t="s">
        <v>161</v>
      </c>
      <c r="C3">
        <v>1</v>
      </c>
      <c r="D3">
        <v>3</v>
      </c>
      <c r="E3">
        <v>1</v>
      </c>
      <c r="G3" s="221" t="s">
        <v>161</v>
      </c>
      <c r="H3">
        <v>1</v>
      </c>
      <c r="I3">
        <v>1</v>
      </c>
      <c r="J3">
        <v>1</v>
      </c>
      <c r="M3" s="240" t="s">
        <v>229</v>
      </c>
      <c r="N3" s="240" t="s">
        <v>223</v>
      </c>
      <c r="O3" s="240" t="s">
        <v>224</v>
      </c>
      <c r="P3" s="241" t="s">
        <v>230</v>
      </c>
      <c r="Q3" s="241" t="s">
        <v>231</v>
      </c>
      <c r="S3" s="240" t="s">
        <v>223</v>
      </c>
      <c r="T3" s="240" t="s">
        <v>224</v>
      </c>
      <c r="U3" s="241" t="s">
        <v>284</v>
      </c>
      <c r="V3" s="241" t="s">
        <v>230</v>
      </c>
      <c r="W3" s="241" t="s">
        <v>231</v>
      </c>
    </row>
    <row r="4" spans="2:23" x14ac:dyDescent="0.25">
      <c r="B4" s="223" t="s">
        <v>164</v>
      </c>
      <c r="C4" s="286">
        <v>3</v>
      </c>
      <c r="D4" s="286">
        <v>4</v>
      </c>
      <c r="E4" s="286">
        <v>4</v>
      </c>
      <c r="G4" s="221" t="s">
        <v>164</v>
      </c>
      <c r="H4">
        <v>1</v>
      </c>
      <c r="I4">
        <v>3</v>
      </c>
      <c r="J4">
        <v>2</v>
      </c>
      <c r="M4" s="242">
        <v>1</v>
      </c>
      <c r="N4" s="335" t="s">
        <v>161</v>
      </c>
      <c r="O4" s="242" t="s">
        <v>208</v>
      </c>
      <c r="P4" s="242">
        <v>8</v>
      </c>
      <c r="Q4" s="242">
        <v>1</v>
      </c>
      <c r="S4" s="336" t="s">
        <v>161</v>
      </c>
      <c r="T4" s="269" t="s">
        <v>208</v>
      </c>
      <c r="U4" s="243">
        <v>1</v>
      </c>
      <c r="V4" s="243">
        <v>3</v>
      </c>
      <c r="W4" s="243">
        <v>1</v>
      </c>
    </row>
    <row r="5" spans="2:23" x14ac:dyDescent="0.25">
      <c r="B5" s="221" t="s">
        <v>169</v>
      </c>
      <c r="C5">
        <v>1</v>
      </c>
      <c r="D5">
        <v>2</v>
      </c>
      <c r="E5">
        <v>1</v>
      </c>
      <c r="G5" s="221" t="s">
        <v>163</v>
      </c>
      <c r="H5">
        <v>1</v>
      </c>
      <c r="I5">
        <v>2</v>
      </c>
      <c r="J5">
        <v>1</v>
      </c>
      <c r="M5" s="242">
        <v>2</v>
      </c>
      <c r="N5" s="335"/>
      <c r="O5" s="242" t="s">
        <v>209</v>
      </c>
      <c r="P5" s="242">
        <v>2</v>
      </c>
      <c r="Q5" s="242">
        <v>1</v>
      </c>
      <c r="S5" s="337"/>
      <c r="T5" s="269" t="s">
        <v>209</v>
      </c>
      <c r="U5" s="243">
        <v>1</v>
      </c>
      <c r="V5" s="243">
        <v>1</v>
      </c>
      <c r="W5" s="243">
        <v>1</v>
      </c>
    </row>
    <row r="6" spans="2:23" x14ac:dyDescent="0.25">
      <c r="B6" s="221" t="s">
        <v>173</v>
      </c>
      <c r="C6">
        <v>1</v>
      </c>
      <c r="D6">
        <v>2</v>
      </c>
      <c r="E6">
        <v>1</v>
      </c>
      <c r="G6" s="221" t="s">
        <v>170</v>
      </c>
      <c r="H6">
        <v>1</v>
      </c>
      <c r="I6">
        <v>1</v>
      </c>
      <c r="J6">
        <v>1</v>
      </c>
      <c r="M6" s="242">
        <v>3</v>
      </c>
      <c r="N6" s="335" t="s">
        <v>164</v>
      </c>
      <c r="O6" s="242" t="s">
        <v>226</v>
      </c>
      <c r="P6" s="242">
        <v>2</v>
      </c>
      <c r="Q6" s="242">
        <v>2</v>
      </c>
      <c r="S6" s="336" t="s">
        <v>164</v>
      </c>
      <c r="T6" s="269" t="s">
        <v>208</v>
      </c>
      <c r="U6" s="243">
        <v>3</v>
      </c>
      <c r="V6" s="243">
        <v>4</v>
      </c>
      <c r="W6" s="243">
        <v>4</v>
      </c>
    </row>
    <row r="7" spans="2:23" x14ac:dyDescent="0.25">
      <c r="B7" s="221" t="s">
        <v>163</v>
      </c>
      <c r="C7">
        <v>1</v>
      </c>
      <c r="D7">
        <v>2</v>
      </c>
      <c r="E7">
        <v>2</v>
      </c>
      <c r="G7" s="221" t="s">
        <v>167</v>
      </c>
      <c r="H7">
        <v>1</v>
      </c>
      <c r="I7">
        <v>2</v>
      </c>
      <c r="J7">
        <v>1</v>
      </c>
      <c r="M7" s="242">
        <v>4</v>
      </c>
      <c r="N7" s="335"/>
      <c r="O7" s="242" t="s">
        <v>225</v>
      </c>
      <c r="P7" s="242">
        <v>1</v>
      </c>
      <c r="Q7" s="242">
        <v>1</v>
      </c>
      <c r="S7" s="337"/>
      <c r="T7" s="269" t="s">
        <v>209</v>
      </c>
      <c r="U7" s="243">
        <v>1</v>
      </c>
      <c r="V7" s="243">
        <v>3</v>
      </c>
      <c r="W7" s="243">
        <v>2</v>
      </c>
    </row>
    <row r="8" spans="2:23" x14ac:dyDescent="0.25">
      <c r="B8" s="221" t="s">
        <v>156</v>
      </c>
      <c r="C8">
        <v>1</v>
      </c>
      <c r="D8">
        <v>3</v>
      </c>
      <c r="E8">
        <v>3</v>
      </c>
      <c r="G8" s="221" t="s">
        <v>171</v>
      </c>
      <c r="H8">
        <v>1</v>
      </c>
      <c r="I8">
        <v>1</v>
      </c>
      <c r="J8">
        <v>1</v>
      </c>
      <c r="M8" s="242">
        <v>5</v>
      </c>
      <c r="N8" s="335"/>
      <c r="O8" s="242" t="s">
        <v>209</v>
      </c>
      <c r="P8" s="242">
        <v>3</v>
      </c>
      <c r="Q8" s="242">
        <v>2</v>
      </c>
      <c r="S8" s="243" t="s">
        <v>169</v>
      </c>
      <c r="T8" s="269" t="s">
        <v>208</v>
      </c>
      <c r="U8" s="243">
        <v>1</v>
      </c>
      <c r="V8" s="243">
        <v>2</v>
      </c>
      <c r="W8" s="243">
        <v>1</v>
      </c>
    </row>
    <row r="9" spans="2:23" x14ac:dyDescent="0.25">
      <c r="B9" s="221" t="s">
        <v>153</v>
      </c>
      <c r="C9">
        <v>1</v>
      </c>
      <c r="D9">
        <v>3</v>
      </c>
      <c r="E9">
        <v>3</v>
      </c>
      <c r="G9" s="221" t="s">
        <v>172</v>
      </c>
      <c r="H9">
        <v>1</v>
      </c>
      <c r="I9">
        <v>2</v>
      </c>
      <c r="J9">
        <v>2</v>
      </c>
      <c r="M9" s="242">
        <v>6</v>
      </c>
      <c r="N9" s="242" t="s">
        <v>169</v>
      </c>
      <c r="O9" s="242" t="s">
        <v>208</v>
      </c>
      <c r="P9" s="242">
        <v>2</v>
      </c>
      <c r="Q9" s="242">
        <v>1</v>
      </c>
      <c r="S9" s="243" t="s">
        <v>173</v>
      </c>
      <c r="T9" s="269" t="s">
        <v>208</v>
      </c>
      <c r="U9" s="243">
        <v>1</v>
      </c>
      <c r="V9" s="243">
        <v>2</v>
      </c>
      <c r="W9" s="243">
        <v>1</v>
      </c>
    </row>
    <row r="10" spans="2:23" x14ac:dyDescent="0.25">
      <c r="B10" s="221" t="s">
        <v>168</v>
      </c>
      <c r="C10">
        <v>1</v>
      </c>
      <c r="D10">
        <v>2</v>
      </c>
      <c r="E10">
        <v>1</v>
      </c>
      <c r="G10" s="221" t="s">
        <v>204</v>
      </c>
      <c r="H10">
        <v>7</v>
      </c>
      <c r="I10">
        <v>12</v>
      </c>
      <c r="J10">
        <v>9</v>
      </c>
      <c r="M10" s="242">
        <v>7</v>
      </c>
      <c r="N10" s="242" t="s">
        <v>173</v>
      </c>
      <c r="O10" s="242" t="s">
        <v>208</v>
      </c>
      <c r="P10" s="242">
        <v>2</v>
      </c>
      <c r="Q10" s="242">
        <v>1</v>
      </c>
      <c r="S10" s="336" t="s">
        <v>163</v>
      </c>
      <c r="T10" s="269" t="s">
        <v>208</v>
      </c>
      <c r="U10" s="243">
        <v>1</v>
      </c>
      <c r="V10" s="243">
        <v>2</v>
      </c>
      <c r="W10" s="243">
        <v>2</v>
      </c>
    </row>
    <row r="11" spans="2:23" x14ac:dyDescent="0.25">
      <c r="B11" s="221" t="s">
        <v>170</v>
      </c>
      <c r="C11">
        <v>1</v>
      </c>
      <c r="D11">
        <v>2</v>
      </c>
      <c r="E11">
        <v>2</v>
      </c>
      <c r="M11" s="242">
        <v>8</v>
      </c>
      <c r="N11" s="335" t="s">
        <v>163</v>
      </c>
      <c r="O11" s="242" t="s">
        <v>208</v>
      </c>
      <c r="P11" s="242">
        <v>2</v>
      </c>
      <c r="Q11" s="242">
        <v>2</v>
      </c>
      <c r="S11" s="337"/>
      <c r="T11" s="269" t="s">
        <v>209</v>
      </c>
      <c r="U11" s="243">
        <v>1</v>
      </c>
      <c r="V11" s="243">
        <v>2</v>
      </c>
      <c r="W11" s="243">
        <v>1</v>
      </c>
    </row>
    <row r="12" spans="2:23" x14ac:dyDescent="0.25">
      <c r="B12" s="221" t="s">
        <v>167</v>
      </c>
      <c r="C12">
        <v>1</v>
      </c>
      <c r="D12">
        <v>1</v>
      </c>
      <c r="E12">
        <v>1</v>
      </c>
      <c r="M12" s="242">
        <v>9</v>
      </c>
      <c r="N12" s="335"/>
      <c r="O12" s="242" t="s">
        <v>209</v>
      </c>
      <c r="P12" s="242">
        <v>2</v>
      </c>
      <c r="Q12" s="242">
        <v>1</v>
      </c>
      <c r="S12" s="243" t="s">
        <v>156</v>
      </c>
      <c r="T12" s="269" t="s">
        <v>208</v>
      </c>
      <c r="U12" s="243">
        <v>1</v>
      </c>
      <c r="V12" s="243">
        <v>3</v>
      </c>
      <c r="W12" s="243">
        <v>3</v>
      </c>
    </row>
    <row r="13" spans="2:23" x14ac:dyDescent="0.25">
      <c r="B13" s="221" t="s">
        <v>171</v>
      </c>
      <c r="C13">
        <v>1</v>
      </c>
      <c r="D13">
        <v>1</v>
      </c>
      <c r="E13">
        <v>4</v>
      </c>
      <c r="M13" s="242">
        <v>10</v>
      </c>
      <c r="N13" s="242" t="s">
        <v>156</v>
      </c>
      <c r="O13" s="242" t="s">
        <v>208</v>
      </c>
      <c r="P13" s="242">
        <v>3</v>
      </c>
      <c r="Q13" s="242">
        <v>3</v>
      </c>
      <c r="S13" s="243" t="s">
        <v>153</v>
      </c>
      <c r="T13" s="269" t="s">
        <v>208</v>
      </c>
      <c r="U13" s="243">
        <v>1</v>
      </c>
      <c r="V13" s="243">
        <v>3</v>
      </c>
      <c r="W13" s="243">
        <v>3</v>
      </c>
    </row>
    <row r="14" spans="2:23" x14ac:dyDescent="0.25">
      <c r="B14" s="221" t="s">
        <v>166</v>
      </c>
      <c r="C14">
        <v>1</v>
      </c>
      <c r="D14">
        <v>2</v>
      </c>
      <c r="E14">
        <v>3</v>
      </c>
      <c r="M14" s="242">
        <v>11</v>
      </c>
      <c r="N14" s="242" t="s">
        <v>153</v>
      </c>
      <c r="O14" s="242" t="s">
        <v>208</v>
      </c>
      <c r="P14" s="242">
        <v>3</v>
      </c>
      <c r="Q14" s="242">
        <v>3</v>
      </c>
      <c r="S14" s="243" t="s">
        <v>168</v>
      </c>
      <c r="T14" s="269" t="s">
        <v>208</v>
      </c>
      <c r="U14" s="243">
        <v>1</v>
      </c>
      <c r="V14" s="243">
        <v>2</v>
      </c>
      <c r="W14" s="243">
        <v>1</v>
      </c>
    </row>
    <row r="15" spans="2:23" x14ac:dyDescent="0.25">
      <c r="B15" s="221" t="s">
        <v>162</v>
      </c>
      <c r="C15">
        <v>1</v>
      </c>
      <c r="D15">
        <v>3</v>
      </c>
      <c r="E15">
        <v>3</v>
      </c>
      <c r="M15" s="242">
        <v>12</v>
      </c>
      <c r="N15" s="242" t="s">
        <v>168</v>
      </c>
      <c r="O15" s="242" t="s">
        <v>208</v>
      </c>
      <c r="P15" s="242">
        <v>3</v>
      </c>
      <c r="Q15" s="242">
        <v>3</v>
      </c>
      <c r="S15" s="336" t="s">
        <v>170</v>
      </c>
      <c r="T15" s="269" t="s">
        <v>208</v>
      </c>
      <c r="U15" s="243">
        <v>1</v>
      </c>
      <c r="V15" s="243">
        <v>2</v>
      </c>
      <c r="W15" s="243">
        <v>2</v>
      </c>
    </row>
    <row r="16" spans="2:23" x14ac:dyDescent="0.25">
      <c r="B16" s="221" t="s">
        <v>174</v>
      </c>
      <c r="C16">
        <v>1</v>
      </c>
      <c r="D16">
        <v>2</v>
      </c>
      <c r="E16">
        <v>2</v>
      </c>
      <c r="M16" s="242">
        <v>13</v>
      </c>
      <c r="N16" s="335" t="s">
        <v>170</v>
      </c>
      <c r="O16" s="242" t="s">
        <v>208</v>
      </c>
      <c r="P16" s="242">
        <v>2</v>
      </c>
      <c r="Q16" s="242">
        <v>2</v>
      </c>
      <c r="S16" s="337"/>
      <c r="T16" s="269" t="s">
        <v>209</v>
      </c>
      <c r="U16" s="243">
        <v>1</v>
      </c>
      <c r="V16" s="243">
        <v>1</v>
      </c>
      <c r="W16" s="243">
        <v>1</v>
      </c>
    </row>
    <row r="17" spans="2:25" x14ac:dyDescent="0.25">
      <c r="B17" s="221" t="s">
        <v>172</v>
      </c>
      <c r="C17">
        <v>1</v>
      </c>
      <c r="D17">
        <v>2</v>
      </c>
      <c r="E17">
        <v>2</v>
      </c>
      <c r="M17" s="242">
        <v>14</v>
      </c>
      <c r="N17" s="335"/>
      <c r="O17" s="242" t="s">
        <v>209</v>
      </c>
      <c r="P17" s="242">
        <v>1</v>
      </c>
      <c r="Q17" s="242">
        <v>1</v>
      </c>
      <c r="S17" s="336" t="s">
        <v>167</v>
      </c>
      <c r="T17" s="269" t="s">
        <v>208</v>
      </c>
      <c r="U17" s="243">
        <v>1</v>
      </c>
      <c r="V17" s="243">
        <v>1</v>
      </c>
      <c r="W17" s="243">
        <v>1</v>
      </c>
    </row>
    <row r="18" spans="2:25" x14ac:dyDescent="0.25">
      <c r="B18" s="221" t="s">
        <v>165</v>
      </c>
      <c r="C18">
        <v>1</v>
      </c>
      <c r="D18">
        <v>1</v>
      </c>
      <c r="E18">
        <v>1</v>
      </c>
      <c r="M18" s="242">
        <v>15</v>
      </c>
      <c r="N18" s="335" t="s">
        <v>167</v>
      </c>
      <c r="O18" s="242" t="s">
        <v>208</v>
      </c>
      <c r="P18" s="242">
        <v>1</v>
      </c>
      <c r="Q18" s="242">
        <v>1</v>
      </c>
      <c r="S18" s="337"/>
      <c r="T18" s="269" t="s">
        <v>209</v>
      </c>
      <c r="U18" s="243">
        <v>1</v>
      </c>
      <c r="V18" s="243">
        <v>2</v>
      </c>
      <c r="W18" s="243">
        <v>1</v>
      </c>
    </row>
    <row r="19" spans="2:25" x14ac:dyDescent="0.25">
      <c r="B19" s="221" t="s">
        <v>204</v>
      </c>
      <c r="C19">
        <v>18</v>
      </c>
      <c r="D19">
        <v>35</v>
      </c>
      <c r="E19">
        <v>34</v>
      </c>
      <c r="M19" s="242">
        <v>16</v>
      </c>
      <c r="N19" s="335"/>
      <c r="O19" s="242" t="s">
        <v>209</v>
      </c>
      <c r="P19" s="242">
        <v>1</v>
      </c>
      <c r="Q19" s="242">
        <v>1</v>
      </c>
      <c r="S19" s="336" t="s">
        <v>171</v>
      </c>
      <c r="T19" s="269" t="s">
        <v>208</v>
      </c>
      <c r="U19" s="243">
        <v>1</v>
      </c>
      <c r="V19" s="243">
        <v>1</v>
      </c>
      <c r="W19" s="243">
        <v>4</v>
      </c>
    </row>
    <row r="20" spans="2:25" x14ac:dyDescent="0.25">
      <c r="M20" s="242">
        <v>17</v>
      </c>
      <c r="N20" s="335" t="s">
        <v>171</v>
      </c>
      <c r="O20" s="242" t="s">
        <v>208</v>
      </c>
      <c r="P20" s="242">
        <v>1</v>
      </c>
      <c r="Q20" s="242">
        <v>4</v>
      </c>
      <c r="S20" s="337"/>
      <c r="T20" s="269" t="s">
        <v>209</v>
      </c>
      <c r="U20" s="243">
        <v>1</v>
      </c>
      <c r="V20" s="243">
        <v>1</v>
      </c>
      <c r="W20" s="243">
        <v>1</v>
      </c>
    </row>
    <row r="21" spans="2:25" x14ac:dyDescent="0.25">
      <c r="M21" s="242">
        <v>18</v>
      </c>
      <c r="N21" s="335"/>
      <c r="O21" s="242" t="s">
        <v>209</v>
      </c>
      <c r="P21" s="242">
        <v>1</v>
      </c>
      <c r="Q21" s="242">
        <v>1</v>
      </c>
      <c r="S21" s="243" t="s">
        <v>166</v>
      </c>
      <c r="T21" s="269" t="s">
        <v>208</v>
      </c>
      <c r="U21" s="243">
        <v>1</v>
      </c>
      <c r="V21" s="243">
        <v>2</v>
      </c>
      <c r="W21" s="243">
        <v>3</v>
      </c>
      <c r="Y21">
        <f>18+7</f>
        <v>25</v>
      </c>
    </row>
    <row r="22" spans="2:25" x14ac:dyDescent="0.25">
      <c r="M22" s="242">
        <v>19</v>
      </c>
      <c r="N22" s="242" t="s">
        <v>166</v>
      </c>
      <c r="O22" s="242" t="s">
        <v>208</v>
      </c>
      <c r="P22" s="242">
        <v>2</v>
      </c>
      <c r="Q22" s="242">
        <v>2</v>
      </c>
      <c r="S22" s="243" t="s">
        <v>162</v>
      </c>
      <c r="T22" s="269" t="s">
        <v>208</v>
      </c>
      <c r="U22" s="243">
        <v>1</v>
      </c>
      <c r="V22" s="243">
        <v>3</v>
      </c>
      <c r="W22" s="243">
        <v>3</v>
      </c>
    </row>
    <row r="23" spans="2:25" x14ac:dyDescent="0.25">
      <c r="M23" s="242">
        <v>20</v>
      </c>
      <c r="N23" s="242" t="s">
        <v>162</v>
      </c>
      <c r="O23" s="242" t="s">
        <v>208</v>
      </c>
      <c r="P23" s="242">
        <v>3</v>
      </c>
      <c r="Q23" s="242">
        <v>3</v>
      </c>
      <c r="S23" s="243" t="s">
        <v>174</v>
      </c>
      <c r="T23" s="269" t="s">
        <v>208</v>
      </c>
      <c r="U23" s="243">
        <v>1</v>
      </c>
      <c r="V23" s="243">
        <v>2</v>
      </c>
      <c r="W23" s="243">
        <v>2</v>
      </c>
    </row>
    <row r="24" spans="2:25" x14ac:dyDescent="0.25">
      <c r="M24" s="242">
        <v>21</v>
      </c>
      <c r="N24" s="242" t="s">
        <v>174</v>
      </c>
      <c r="O24" s="242" t="s">
        <v>208</v>
      </c>
      <c r="P24" s="242">
        <v>2</v>
      </c>
      <c r="Q24" s="242">
        <v>2</v>
      </c>
      <c r="S24" s="336" t="s">
        <v>172</v>
      </c>
      <c r="T24" s="269" t="s">
        <v>208</v>
      </c>
      <c r="U24" s="243">
        <v>1</v>
      </c>
      <c r="V24" s="243">
        <v>2</v>
      </c>
      <c r="W24" s="243">
        <v>2</v>
      </c>
    </row>
    <row r="25" spans="2:25" x14ac:dyDescent="0.25">
      <c r="M25" s="242">
        <v>22</v>
      </c>
      <c r="N25" s="335" t="s">
        <v>172</v>
      </c>
      <c r="O25" s="242" t="s">
        <v>208</v>
      </c>
      <c r="P25" s="242">
        <v>3</v>
      </c>
      <c r="Q25" s="242">
        <v>1</v>
      </c>
      <c r="S25" s="337"/>
      <c r="T25" s="269" t="s">
        <v>209</v>
      </c>
      <c r="U25" s="243">
        <v>1</v>
      </c>
      <c r="V25" s="243">
        <v>2</v>
      </c>
      <c r="W25" s="243">
        <v>2</v>
      </c>
    </row>
    <row r="26" spans="2:25" x14ac:dyDescent="0.25">
      <c r="M26" s="242">
        <v>23</v>
      </c>
      <c r="N26" s="335"/>
      <c r="O26" s="242" t="s">
        <v>209</v>
      </c>
      <c r="P26" s="242">
        <v>2</v>
      </c>
      <c r="Q26" s="242">
        <v>2</v>
      </c>
      <c r="S26" s="243" t="s">
        <v>165</v>
      </c>
      <c r="T26" s="269" t="s">
        <v>208</v>
      </c>
      <c r="U26" s="243">
        <v>1</v>
      </c>
      <c r="V26" s="243">
        <v>1</v>
      </c>
      <c r="W26" s="243">
        <v>1</v>
      </c>
    </row>
    <row r="27" spans="2:25" x14ac:dyDescent="0.25">
      <c r="M27" s="242">
        <v>24</v>
      </c>
      <c r="N27" s="242" t="s">
        <v>165</v>
      </c>
      <c r="O27" s="242" t="s">
        <v>208</v>
      </c>
      <c r="P27" s="242">
        <v>1</v>
      </c>
      <c r="Q27" s="242">
        <v>1</v>
      </c>
      <c r="S27" s="270"/>
      <c r="U27" s="270">
        <f>SUM(U4:U26)</f>
        <v>25</v>
      </c>
      <c r="V27" s="270">
        <f t="shared" ref="V27:W27" si="0">SUM(V4:V26)</f>
        <v>47</v>
      </c>
      <c r="W27" s="270">
        <f t="shared" si="0"/>
        <v>43</v>
      </c>
    </row>
    <row r="28" spans="2:25" x14ac:dyDescent="0.25">
      <c r="M28" s="334" t="s">
        <v>215</v>
      </c>
      <c r="N28" s="334"/>
      <c r="O28" s="334"/>
      <c r="P28" s="240">
        <f>SUM(P4:P27)</f>
        <v>53</v>
      </c>
      <c r="Q28" s="240">
        <f>SUM(Q4:Q27)</f>
        <v>42</v>
      </c>
    </row>
  </sheetData>
  <sortState xmlns:xlrd2="http://schemas.microsoft.com/office/spreadsheetml/2017/richdata2" ref="S4:W26">
    <sortCondition ref="S4:S26"/>
    <sortCondition ref="T4:T26"/>
  </sortState>
  <mergeCells count="15">
    <mergeCell ref="N4:N5"/>
    <mergeCell ref="N6:N8"/>
    <mergeCell ref="N11:N12"/>
    <mergeCell ref="S4:S5"/>
    <mergeCell ref="S6:S7"/>
    <mergeCell ref="S10:S11"/>
    <mergeCell ref="M28:O28"/>
    <mergeCell ref="N20:N21"/>
    <mergeCell ref="N16:N17"/>
    <mergeCell ref="N18:N19"/>
    <mergeCell ref="S15:S16"/>
    <mergeCell ref="S17:S18"/>
    <mergeCell ref="S19:S20"/>
    <mergeCell ref="S24:S25"/>
    <mergeCell ref="N25:N26"/>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72E5B-35BD-4849-AE15-2DC08853E2F5}">
  <dimension ref="B1:K20"/>
  <sheetViews>
    <sheetView workbookViewId="0">
      <selection activeCell="B7" sqref="B7"/>
    </sheetView>
  </sheetViews>
  <sheetFormatPr baseColWidth="10" defaultRowHeight="15" x14ac:dyDescent="0.25"/>
  <cols>
    <col min="2" max="2" width="36.7109375" bestFit="1" customWidth="1"/>
    <col min="3" max="3" width="22.85546875" bestFit="1" customWidth="1"/>
    <col min="4" max="4" width="3" bestFit="1" customWidth="1"/>
    <col min="5" max="5" width="11.140625" bestFit="1" customWidth="1"/>
    <col min="6" max="7" width="12.5703125" bestFit="1" customWidth="1"/>
  </cols>
  <sheetData>
    <row r="1" spans="2:11" x14ac:dyDescent="0.25">
      <c r="B1" t="s">
        <v>228</v>
      </c>
    </row>
    <row r="2" spans="2:11" x14ac:dyDescent="0.25">
      <c r="B2" s="220" t="s">
        <v>232</v>
      </c>
      <c r="C2" s="220" t="s">
        <v>212</v>
      </c>
      <c r="I2" s="242"/>
      <c r="J2" s="338" t="s">
        <v>233</v>
      </c>
      <c r="K2" s="339"/>
    </row>
    <row r="3" spans="2:11" x14ac:dyDescent="0.25">
      <c r="B3" s="220" t="s">
        <v>202</v>
      </c>
      <c r="C3" t="s">
        <v>41</v>
      </c>
      <c r="D3" t="s">
        <v>4</v>
      </c>
      <c r="E3" t="s">
        <v>203</v>
      </c>
      <c r="F3" t="s">
        <v>204</v>
      </c>
      <c r="I3" s="242" t="s">
        <v>211</v>
      </c>
      <c r="J3" s="242" t="s">
        <v>41</v>
      </c>
      <c r="K3" s="242" t="s">
        <v>4</v>
      </c>
    </row>
    <row r="4" spans="2:11" x14ac:dyDescent="0.25">
      <c r="B4" s="221" t="s">
        <v>161</v>
      </c>
      <c r="D4">
        <v>1</v>
      </c>
      <c r="F4">
        <v>1</v>
      </c>
      <c r="I4" s="242" t="s">
        <v>161</v>
      </c>
      <c r="J4" s="242"/>
      <c r="K4" s="242">
        <v>1</v>
      </c>
    </row>
    <row r="5" spans="2:11" x14ac:dyDescent="0.25">
      <c r="B5" s="221" t="s">
        <v>164</v>
      </c>
      <c r="C5">
        <v>2</v>
      </c>
      <c r="D5">
        <v>1</v>
      </c>
      <c r="F5">
        <v>3</v>
      </c>
      <c r="I5" s="242" t="s">
        <v>164</v>
      </c>
      <c r="J5" s="242">
        <v>2</v>
      </c>
      <c r="K5" s="242">
        <v>1</v>
      </c>
    </row>
    <row r="6" spans="2:11" x14ac:dyDescent="0.25">
      <c r="B6" s="221" t="s">
        <v>169</v>
      </c>
      <c r="D6">
        <v>1</v>
      </c>
      <c r="F6">
        <v>1</v>
      </c>
      <c r="I6" s="242" t="s">
        <v>169</v>
      </c>
      <c r="J6" s="242"/>
      <c r="K6" s="242">
        <v>1</v>
      </c>
    </row>
    <row r="7" spans="2:11" x14ac:dyDescent="0.25">
      <c r="B7" s="221" t="s">
        <v>173</v>
      </c>
      <c r="D7">
        <v>1</v>
      </c>
      <c r="F7">
        <v>1</v>
      </c>
      <c r="I7" s="242" t="s">
        <v>173</v>
      </c>
      <c r="J7" s="242"/>
      <c r="K7" s="242">
        <v>1</v>
      </c>
    </row>
    <row r="8" spans="2:11" x14ac:dyDescent="0.25">
      <c r="B8" s="221" t="s">
        <v>163</v>
      </c>
      <c r="C8">
        <v>1</v>
      </c>
      <c r="F8">
        <v>1</v>
      </c>
      <c r="I8" s="242" t="s">
        <v>163</v>
      </c>
      <c r="J8" s="242">
        <v>1</v>
      </c>
      <c r="K8" s="242"/>
    </row>
    <row r="9" spans="2:11" x14ac:dyDescent="0.25">
      <c r="B9" s="221" t="s">
        <v>156</v>
      </c>
      <c r="C9">
        <v>1</v>
      </c>
      <c r="F9">
        <v>1</v>
      </c>
      <c r="I9" s="242" t="s">
        <v>156</v>
      </c>
      <c r="J9" s="242">
        <v>1</v>
      </c>
      <c r="K9" s="242"/>
    </row>
    <row r="10" spans="2:11" x14ac:dyDescent="0.25">
      <c r="B10" s="221" t="s">
        <v>153</v>
      </c>
      <c r="D10">
        <v>1</v>
      </c>
      <c r="F10">
        <v>1</v>
      </c>
      <c r="G10">
        <f>5/18</f>
        <v>0.27777777777777779</v>
      </c>
      <c r="I10" s="242" t="s">
        <v>153</v>
      </c>
      <c r="J10" s="242"/>
      <c r="K10" s="242">
        <v>1</v>
      </c>
    </row>
    <row r="11" spans="2:11" x14ac:dyDescent="0.25">
      <c r="B11" s="221" t="s">
        <v>168</v>
      </c>
      <c r="D11">
        <v>1</v>
      </c>
      <c r="F11">
        <v>1</v>
      </c>
      <c r="I11" s="242" t="s">
        <v>168</v>
      </c>
      <c r="J11" s="242"/>
      <c r="K11" s="242">
        <v>1</v>
      </c>
    </row>
    <row r="12" spans="2:11" x14ac:dyDescent="0.25">
      <c r="B12" s="221" t="s">
        <v>170</v>
      </c>
      <c r="D12">
        <v>1</v>
      </c>
      <c r="F12">
        <v>1</v>
      </c>
      <c r="I12" s="242" t="s">
        <v>170</v>
      </c>
      <c r="J12" s="242"/>
      <c r="K12" s="242">
        <v>1</v>
      </c>
    </row>
    <row r="13" spans="2:11" x14ac:dyDescent="0.25">
      <c r="B13" s="221" t="s">
        <v>167</v>
      </c>
      <c r="D13">
        <v>1</v>
      </c>
      <c r="F13">
        <v>1</v>
      </c>
      <c r="I13" s="242" t="s">
        <v>167</v>
      </c>
      <c r="J13" s="242"/>
      <c r="K13" s="242">
        <v>1</v>
      </c>
    </row>
    <row r="14" spans="2:11" x14ac:dyDescent="0.25">
      <c r="B14" s="221" t="s">
        <v>171</v>
      </c>
      <c r="D14">
        <v>1</v>
      </c>
      <c r="F14">
        <v>1</v>
      </c>
      <c r="I14" s="242" t="s">
        <v>171</v>
      </c>
      <c r="J14" s="242"/>
      <c r="K14" s="242">
        <v>1</v>
      </c>
    </row>
    <row r="15" spans="2:11" x14ac:dyDescent="0.25">
      <c r="B15" s="221" t="s">
        <v>166</v>
      </c>
      <c r="D15">
        <v>1</v>
      </c>
      <c r="F15">
        <v>1</v>
      </c>
      <c r="I15" s="242" t="s">
        <v>166</v>
      </c>
      <c r="J15" s="242"/>
      <c r="K15" s="242">
        <v>1</v>
      </c>
    </row>
    <row r="16" spans="2:11" x14ac:dyDescent="0.25">
      <c r="B16" s="221" t="s">
        <v>162</v>
      </c>
      <c r="D16">
        <v>1</v>
      </c>
      <c r="F16">
        <v>1</v>
      </c>
      <c r="I16" s="242" t="s">
        <v>162</v>
      </c>
      <c r="J16" s="242"/>
      <c r="K16" s="242">
        <v>1</v>
      </c>
    </row>
    <row r="17" spans="2:11" x14ac:dyDescent="0.25">
      <c r="B17" s="221" t="s">
        <v>174</v>
      </c>
      <c r="D17">
        <v>1</v>
      </c>
      <c r="F17">
        <v>1</v>
      </c>
      <c r="I17" s="242" t="s">
        <v>174</v>
      </c>
      <c r="J17" s="242"/>
      <c r="K17" s="242">
        <v>1</v>
      </c>
    </row>
    <row r="18" spans="2:11" x14ac:dyDescent="0.25">
      <c r="B18" s="221" t="s">
        <v>172</v>
      </c>
      <c r="C18">
        <v>1</v>
      </c>
      <c r="F18">
        <v>1</v>
      </c>
      <c r="I18" s="242" t="s">
        <v>172</v>
      </c>
      <c r="J18" s="242">
        <v>1</v>
      </c>
      <c r="K18" s="242"/>
    </row>
    <row r="19" spans="2:11" x14ac:dyDescent="0.25">
      <c r="B19" s="221" t="s">
        <v>165</v>
      </c>
      <c r="D19">
        <v>1</v>
      </c>
      <c r="F19">
        <v>1</v>
      </c>
      <c r="I19" s="242" t="s">
        <v>165</v>
      </c>
      <c r="J19" s="242"/>
      <c r="K19" s="242">
        <v>1</v>
      </c>
    </row>
    <row r="20" spans="2:11" x14ac:dyDescent="0.25">
      <c r="B20" s="221" t="s">
        <v>204</v>
      </c>
      <c r="C20">
        <v>5</v>
      </c>
      <c r="D20">
        <v>13</v>
      </c>
      <c r="F20">
        <v>18</v>
      </c>
      <c r="I20" s="242" t="s">
        <v>218</v>
      </c>
      <c r="J20" s="242">
        <f>SUM(J4:J19)</f>
        <v>5</v>
      </c>
      <c r="K20" s="242">
        <f>SUM(K4:K19)</f>
        <v>13</v>
      </c>
    </row>
  </sheetData>
  <mergeCells count="1">
    <mergeCell ref="J2:K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AF90C-6837-45A8-8850-68145785A67A}">
  <dimension ref="B2:L20"/>
  <sheetViews>
    <sheetView workbookViewId="0">
      <selection activeCell="B7" sqref="B7"/>
    </sheetView>
  </sheetViews>
  <sheetFormatPr baseColWidth="10" defaultRowHeight="15" x14ac:dyDescent="0.25"/>
  <cols>
    <col min="2" max="2" width="36.7109375" bestFit="1" customWidth="1"/>
    <col min="3" max="3" width="22.85546875" bestFit="1" customWidth="1"/>
    <col min="4" max="4" width="2.7109375" bestFit="1" customWidth="1"/>
    <col min="5" max="5" width="11.140625" bestFit="1" customWidth="1"/>
    <col min="6" max="7" width="12.5703125" bestFit="1" customWidth="1"/>
  </cols>
  <sheetData>
    <row r="2" spans="2:12" x14ac:dyDescent="0.25">
      <c r="B2" s="220" t="s">
        <v>232</v>
      </c>
      <c r="C2" s="220" t="s">
        <v>212</v>
      </c>
      <c r="I2" s="342" t="s">
        <v>211</v>
      </c>
      <c r="J2" s="340" t="s">
        <v>233</v>
      </c>
      <c r="K2" s="341"/>
    </row>
    <row r="3" spans="2:12" x14ac:dyDescent="0.25">
      <c r="B3" s="220" t="s">
        <v>202</v>
      </c>
      <c r="C3" t="s">
        <v>41</v>
      </c>
      <c r="D3" t="s">
        <v>4</v>
      </c>
      <c r="E3" t="s">
        <v>203</v>
      </c>
      <c r="F3" t="s">
        <v>204</v>
      </c>
      <c r="I3" s="343"/>
      <c r="J3" s="240" t="s">
        <v>41</v>
      </c>
      <c r="K3" s="240" t="s">
        <v>4</v>
      </c>
      <c r="L3" s="252" t="s">
        <v>234</v>
      </c>
    </row>
    <row r="4" spans="2:12" x14ac:dyDescent="0.25">
      <c r="B4" s="221" t="s">
        <v>161</v>
      </c>
      <c r="D4">
        <v>1</v>
      </c>
      <c r="F4">
        <v>1</v>
      </c>
      <c r="I4" s="242" t="s">
        <v>161</v>
      </c>
      <c r="J4" s="242"/>
      <c r="K4" s="242">
        <v>1</v>
      </c>
      <c r="L4" s="250"/>
    </row>
    <row r="5" spans="2:12" x14ac:dyDescent="0.25">
      <c r="B5" s="221" t="s">
        <v>164</v>
      </c>
      <c r="C5">
        <v>1</v>
      </c>
      <c r="F5">
        <v>1</v>
      </c>
      <c r="I5" s="242" t="s">
        <v>164</v>
      </c>
      <c r="J5" s="242">
        <v>1</v>
      </c>
      <c r="K5" s="242"/>
      <c r="L5" s="250"/>
    </row>
    <row r="6" spans="2:12" x14ac:dyDescent="0.25">
      <c r="B6" s="221" t="s">
        <v>163</v>
      </c>
      <c r="C6">
        <v>1</v>
      </c>
      <c r="F6">
        <v>1</v>
      </c>
      <c r="I6" s="242" t="s">
        <v>163</v>
      </c>
      <c r="J6" s="242">
        <v>1</v>
      </c>
      <c r="K6" s="242"/>
      <c r="L6" s="250"/>
    </row>
    <row r="7" spans="2:12" x14ac:dyDescent="0.25">
      <c r="B7" s="221" t="s">
        <v>170</v>
      </c>
      <c r="D7">
        <v>1</v>
      </c>
      <c r="F7">
        <v>1</v>
      </c>
      <c r="I7" s="242" t="s">
        <v>170</v>
      </c>
      <c r="J7" s="242"/>
      <c r="K7" s="242">
        <v>1</v>
      </c>
      <c r="L7" s="250"/>
    </row>
    <row r="8" spans="2:12" x14ac:dyDescent="0.25">
      <c r="B8" s="221" t="s">
        <v>167</v>
      </c>
      <c r="D8">
        <v>1</v>
      </c>
      <c r="F8">
        <v>1</v>
      </c>
      <c r="I8" s="242" t="s">
        <v>167</v>
      </c>
      <c r="J8" s="242"/>
      <c r="K8" s="242">
        <v>1</v>
      </c>
      <c r="L8" s="250"/>
    </row>
    <row r="9" spans="2:12" x14ac:dyDescent="0.25">
      <c r="B9" s="221" t="s">
        <v>171</v>
      </c>
      <c r="D9">
        <v>1</v>
      </c>
      <c r="F9">
        <v>1</v>
      </c>
      <c r="I9" s="242" t="s">
        <v>171</v>
      </c>
      <c r="J9" s="242"/>
      <c r="K9" s="242">
        <v>1</v>
      </c>
      <c r="L9" s="250"/>
    </row>
    <row r="10" spans="2:12" x14ac:dyDescent="0.25">
      <c r="B10" s="221" t="s">
        <v>172</v>
      </c>
      <c r="C10">
        <v>1</v>
      </c>
      <c r="F10">
        <v>1</v>
      </c>
      <c r="I10" s="242" t="s">
        <v>172</v>
      </c>
      <c r="J10" s="242">
        <v>1</v>
      </c>
      <c r="K10" s="242"/>
      <c r="L10" s="250"/>
    </row>
    <row r="11" spans="2:12" x14ac:dyDescent="0.25">
      <c r="B11" s="221" t="s">
        <v>204</v>
      </c>
      <c r="C11">
        <v>3</v>
      </c>
      <c r="D11">
        <v>4</v>
      </c>
      <c r="F11">
        <v>7</v>
      </c>
      <c r="I11" s="240" t="s">
        <v>218</v>
      </c>
      <c r="J11" s="240">
        <f>SUM(J4:J10)</f>
        <v>3</v>
      </c>
      <c r="K11" s="240">
        <f>SUM(K4:K10)</f>
        <v>4</v>
      </c>
      <c r="L11" s="250">
        <f>+J11/7</f>
        <v>0.42857142857142855</v>
      </c>
    </row>
    <row r="12" spans="2:12" x14ac:dyDescent="0.25">
      <c r="I12" s="242"/>
      <c r="J12" s="242"/>
      <c r="K12" s="242"/>
    </row>
    <row r="13" spans="2:12" x14ac:dyDescent="0.25">
      <c r="I13" s="242"/>
      <c r="J13" s="242"/>
      <c r="K13" s="242"/>
    </row>
    <row r="14" spans="2:12" x14ac:dyDescent="0.25">
      <c r="I14" s="242"/>
      <c r="J14" s="242"/>
      <c r="K14" s="242"/>
    </row>
    <row r="15" spans="2:12" x14ac:dyDescent="0.25">
      <c r="I15" s="242"/>
      <c r="J15" s="242"/>
      <c r="K15" s="242"/>
    </row>
    <row r="16" spans="2:12" x14ac:dyDescent="0.25">
      <c r="I16" s="242"/>
      <c r="J16" s="242"/>
      <c r="K16" s="242"/>
    </row>
    <row r="17" spans="9:11" x14ac:dyDescent="0.25">
      <c r="I17" s="242"/>
      <c r="J17" s="242"/>
      <c r="K17" s="242"/>
    </row>
    <row r="18" spans="9:11" x14ac:dyDescent="0.25">
      <c r="I18" s="242"/>
      <c r="J18" s="242"/>
      <c r="K18" s="242"/>
    </row>
    <row r="19" spans="9:11" x14ac:dyDescent="0.25">
      <c r="I19" s="242"/>
      <c r="J19" s="242"/>
      <c r="K19" s="242"/>
    </row>
    <row r="20" spans="9:11" x14ac:dyDescent="0.25">
      <c r="I20" s="242"/>
      <c r="J20" s="242"/>
      <c r="K20" s="242"/>
    </row>
  </sheetData>
  <mergeCells count="2">
    <mergeCell ref="J2:K2"/>
    <mergeCell ref="I2:I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5F01DC7A1EEAC49BD9BD06F1E2848E5" ma:contentTypeVersion="19" ma:contentTypeDescription="Create a new document." ma:contentTypeScope="" ma:versionID="5f2d548f641c7768ddc9479b8f92fb5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3fd0e048030683548f8ec0a6b870712e"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31ecb638-4030-4f35-b917-22134cb0693d}"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E71A60D-D63E-4F52-AB61-A52157F4BD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A4751DA-D6B8-4488-BF8B-BE2B48915E26}">
  <ds:schemaRefs>
    <ds:schemaRef ds:uri="http://purl.org/dc/dcmitype/"/>
    <ds:schemaRef ds:uri="http://purl.org/dc/terms/"/>
    <ds:schemaRef ds:uri="http://purl.org/dc/elements/1.1/"/>
    <ds:schemaRef ds:uri="http://www.w3.org/XML/1998/namespace"/>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4c005be5-a76b-498b-b56b-d752a86a9e92"/>
    <ds:schemaRef ds:uri="f3fd3fb8-5eaa-4af1-b04c-68cbcc097b6b"/>
  </ds:schemaRefs>
</ds:datastoreItem>
</file>

<file path=customXml/itemProps3.xml><?xml version="1.0" encoding="utf-8"?>
<ds:datastoreItem xmlns:ds="http://schemas.openxmlformats.org/officeDocument/2006/customXml" ds:itemID="{5C93D45A-A31E-4625-AA82-D83C45B95F2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Sg-MRC</vt:lpstr>
      <vt:lpstr>Sg-MRF</vt:lpstr>
      <vt:lpstr>Listas deplegables</vt:lpstr>
      <vt:lpstr>Riesgos</vt:lpstr>
      <vt:lpstr>Mapa Procesos</vt:lpstr>
      <vt:lpstr>Reparto</vt:lpstr>
      <vt:lpstr>DinamicaMRC</vt:lpstr>
      <vt:lpstr>DinamicaMRF</vt:lpstr>
      <vt:lpstr>T2</vt:lpstr>
      <vt:lpstr>T3</vt:lpstr>
      <vt:lpstr>T24</vt:lpstr>
      <vt:lpstr>T25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Paola Riaño Niño</dc:creator>
  <cp:keywords/>
  <dc:description/>
  <cp:lastModifiedBy>Nubia Stella Luis Rojas</cp:lastModifiedBy>
  <cp:revision/>
  <dcterms:created xsi:type="dcterms:W3CDTF">2025-05-10T03:47:03Z</dcterms:created>
  <dcterms:modified xsi:type="dcterms:W3CDTF">2026-01-19T21:39:56Z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