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Definition2.xml" ContentType="application/vnd.openxmlformats-officedocument.spreadsheetml.pivotCacheDefinition+xml"/>
  <Override PartName="/xl/pivotCache/pivotCacheDefinition3.xml" ContentType="application/vnd.openxmlformats-officedocument.spreadsheetml.pivotCacheDefinition+xml"/>
  <Override PartName="/xl/pivotCache/pivotCacheDefinition4.xml" ContentType="application/vnd.openxmlformats-officedocument.spreadsheetml.pivotCacheDefinition+xml"/>
  <Override PartName="/xl/pivotCache/pivotCacheDefinition5.xml" ContentType="application/vnd.openxmlformats-officedocument.spreadsheetml.pivotCacheDefinition+xml"/>
  <Override PartName="/xl/pivotCache/pivotCacheDefinition6.xml" ContentType="application/vnd.openxmlformats-officedocument.spreadsheetml.pivotCacheDefinition+xml"/>
  <Override PartName="/xl/pivotCache/pivotCacheDefinition7.xml" ContentType="application/vnd.openxmlformats-officedocument.spreadsheetml.pivotCacheDefinition+xml"/>
  <Override PartName="/xl/pivotCache/pivotCacheDefinition8.xml" ContentType="application/vnd.openxmlformats-officedocument.spreadsheetml.pivotCacheDefinition+xml"/>
  <Override PartName="/xl/pivotCache/pivotCacheDefinition9.xml" ContentType="application/vnd.openxmlformats-officedocument.spreadsheetml.pivotCacheDefinition+xml"/>
  <Override PartName="/xl/pivotCache/pivotCacheDefinition10.xml" ContentType="application/vnd.openxmlformats-officedocument.spreadsheetml.pivotCacheDefinition+xml"/>
  <Override PartName="/xl/pivotCache/pivotCacheDefinition11.xml" ContentType="application/vnd.openxmlformats-officedocument.spreadsheetml.pivotCacheDefinition+xml"/>
  <Override PartName="/xl/pivotCache/pivotCacheDefinition12.xml" ContentType="application/vnd.openxmlformats-officedocument.spreadsheetml.pivotCacheDefinition+xml"/>
  <Override PartName="/xl/pivotCache/pivotCacheDefinition13.xml" ContentType="application/vnd.openxmlformats-officedocument.spreadsheetml.pivotCacheDefinition+xml"/>
  <Override PartName="/xl/pivotCache/pivotCacheDefinition14.xml" ContentType="application/vnd.openxmlformats-officedocument.spreadsheetml.pivotCacheDefinition+xml"/>
  <Override PartName="/xl/pivotCache/pivotCacheDefinition15.xml" ContentType="application/vnd.openxmlformats-officedocument.spreadsheetml.pivotCacheDefinition+xml"/>
  <Override PartName="/xl/pivotCache/pivotCacheDefinition16.xml" ContentType="application/vnd.openxmlformats-officedocument.spreadsheetml.pivotCacheDefinition+xml"/>
  <Override PartName="/xl/pivotCache/pivotCacheDefinition17.xml" ContentType="application/vnd.openxmlformats-officedocument.spreadsheetml.pivotCacheDefinition+xml"/>
  <Override PartName="/xl/pivotCache/pivotCacheDefinition18.xml" ContentType="application/vnd.openxmlformats-officedocument.spreadsheetml.pivotCacheDefinition+xml"/>
  <Override PartName="/xl/pivotCache/pivotCacheDefinition19.xml" ContentType="application/vnd.openxmlformats-officedocument.spreadsheetml.pivotCacheDefinition+xml"/>
  <Override PartName="/xl/pivotCache/pivotCacheDefinition20.xml" ContentType="application/vnd.openxmlformats-officedocument.spreadsheetml.pivotCacheDefinition+xml"/>
  <Override PartName="/xl/pivotCache/pivotCacheDefinition21.xml" ContentType="application/vnd.openxmlformats-officedocument.spreadsheetml.pivotCacheDefinition+xml"/>
  <Override PartName="/xl/pivotCache/pivotCacheDefinition22.xml" ContentType="application/vnd.openxmlformats-officedocument.spreadsheetml.pivotCacheDefinition+xml"/>
  <Override PartName="/xl/pivotCache/pivotCacheDefinition23.xml" ContentType="application/vnd.openxmlformats-officedocument.spreadsheetml.pivotCacheDefinition+xml"/>
  <Override PartName="/xl/pivotCache/pivotCacheDefinition24.xml" ContentType="application/vnd.openxmlformats-officedocument.spreadsheetml.pivotCacheDefinition+xml"/>
  <Override PartName="/xl/pivotCache/pivotCacheDefinition25.xml" ContentType="application/vnd.openxmlformats-officedocument.spreadsheetml.pivotCacheDefinition+xml"/>
  <Override PartName="/xl/pivotCache/pivotCacheDefinition26.xml" ContentType="application/vnd.openxmlformats-officedocument.spreadsheetml.pivotCacheDefinition+xml"/>
  <Override PartName="/xl/pivotCache/pivotCacheDefinition27.xml" ContentType="application/vnd.openxmlformats-officedocument.spreadsheetml.pivotCacheDefinition+xml"/>
  <Override PartName="/xl/pivotCache/pivotCacheDefinition28.xml" ContentType="application/vnd.openxmlformats-officedocument.spreadsheetml.pivotCacheDefinition+xml"/>
  <Override PartName="/xl/pivotCache/pivotCacheDefinition29.xml" ContentType="application/vnd.openxmlformats-officedocument.spreadsheetml.pivotCacheDefinition+xml"/>
  <Override PartName="/xl/pivotCache/pivotCacheDefinition30.xml" ContentType="application/vnd.openxmlformats-officedocument.spreadsheetml.pivotCacheDefinition+xml"/>
  <Override PartName="/xl/pivotCache/pivotCacheDefinition31.xml" ContentType="application/vnd.openxmlformats-officedocument.spreadsheetml.pivotCacheDefinition+xml"/>
  <Override PartName="/xl/pivotCache/pivotCacheDefinition32.xml" ContentType="application/vnd.openxmlformats-officedocument.spreadsheetml.pivotCacheDefinition+xml"/>
  <Override PartName="/xl/pivotCache/pivotCacheDefinition33.xml" ContentType="application/vnd.openxmlformats-officedocument.spreadsheetml.pivotCacheDefinition+xml"/>
  <Override PartName="/xl/pivotCache/pivotCacheDefinition34.xml" ContentType="application/vnd.openxmlformats-officedocument.spreadsheetml.pivotCacheDefinition+xml"/>
  <Override PartName="/xl/pivotCache/pivotCacheDefinition35.xml" ContentType="application/vnd.openxmlformats-officedocument.spreadsheetml.pivotCacheDefinition+xml"/>
  <Override PartName="/xl/pivotCache/pivotCacheDefinition36.xml" ContentType="application/vnd.openxmlformats-officedocument.spreadsheetml.pivotCacheDefinition+xml"/>
  <Override PartName="/xl/pivotCache/pivotCacheDefinition37.xml" ContentType="application/vnd.openxmlformats-officedocument.spreadsheetml.pivotCacheDefinition+xml"/>
  <Override PartName="/xl/pivotCache/pivotCacheDefinition38.xml" ContentType="application/vnd.openxmlformats-officedocument.spreadsheetml.pivotCacheDefinition+xml"/>
  <Override PartName="/xl/pivotCache/pivotCacheDefinition39.xml" ContentType="application/vnd.openxmlformats-officedocument.spreadsheetml.pivotCacheDefinition+xml"/>
  <Override PartName="/xl/pivotCache/pivotCacheDefinition40.xml" ContentType="application/vnd.openxmlformats-officedocument.spreadsheetml.pivotCacheDefinition+xml"/>
  <Override PartName="/xl/pivotCache/pivotCacheDefinition41.xml" ContentType="application/vnd.openxmlformats-officedocument.spreadsheetml.pivotCacheDefinition+xml"/>
  <Override PartName="/xl/pivotCache/pivotCacheDefinition42.xml" ContentType="application/vnd.openxmlformats-officedocument.spreadsheetml.pivotCacheDefinition+xml"/>
  <Override PartName="/xl/pivotCache/pivotCacheDefinition43.xml" ContentType="application/vnd.openxmlformats-officedocument.spreadsheetml.pivotCacheDefinition+xml"/>
  <Override PartName="/xl/pivotCache/pivotCacheDefinition44.xml" ContentType="application/vnd.openxmlformats-officedocument.spreadsheetml.pivotCacheDefinition+xml"/>
  <Override PartName="/xl/pivotCache/pivotCacheDefinition45.xml" ContentType="application/vnd.openxmlformats-officedocument.spreadsheetml.pivotCacheDefinition+xml"/>
  <Override PartName="/xl/pivotCache/pivotCacheDefinition46.xml" ContentType="application/vnd.openxmlformats-officedocument.spreadsheetml.pivotCacheDefinition+xml"/>
  <Override PartName="/xl/pivotCache/pivotCacheDefinition47.xml" ContentType="application/vnd.openxmlformats-officedocument.spreadsheetml.pivotCacheDefinition+xml"/>
  <Override PartName="/xl/pivotCache/pivotCacheDefinition48.xml" ContentType="application/vnd.openxmlformats-officedocument.spreadsheetml.pivotCacheDefinition+xml"/>
  <Override PartName="/xl/pivotCache/pivotCacheDefinition49.xml" ContentType="application/vnd.openxmlformats-officedocument.spreadsheetml.pivotCacheDefinition+xml"/>
  <Override PartName="/xl/pivotCache/pivotCacheDefinition50.xml" ContentType="application/vnd.openxmlformats-officedocument.spreadsheetml.pivotCacheDefinition+xml"/>
  <Override PartName="/xl/pivotCache/pivotCacheDefinition51.xml" ContentType="application/vnd.openxmlformats-officedocument.spreadsheetml.pivotCacheDefinition+xml"/>
  <Override PartName="/xl/pivotCache/pivotCacheDefinition52.xml" ContentType="application/vnd.openxmlformats-officedocument.spreadsheetml.pivotCacheDefinition+xml"/>
  <Override PartName="/xl/pivotCache/pivotCacheDefinition53.xml" ContentType="application/vnd.openxmlformats-officedocument.spreadsheetml.pivotCacheDefinition+xml"/>
  <Override PartName="/xl/pivotCache/pivotCacheDefinition54.xml" ContentType="application/vnd.openxmlformats-officedocument.spreadsheetml.pivotCacheDefinition+xml"/>
  <Override PartName="/xl/pivotCache/pivotCacheDefinition55.xml" ContentType="application/vnd.openxmlformats-officedocument.spreadsheetml.pivotCacheDefinition+xml"/>
  <Override PartName="/xl/pivotCache/pivotCacheDefinition56.xml" ContentType="application/vnd.openxmlformats-officedocument.spreadsheetml.pivotCacheDefinition+xml"/>
  <Override PartName="/xl/pivotCache/pivotCacheDefinition57.xml" ContentType="application/vnd.openxmlformats-officedocument.spreadsheetml.pivotCacheDefinition+xml"/>
  <Override PartName="/xl/slicerCaches/slicerCache1.xml" ContentType="application/vnd.ms-excel.slicerCache+xml"/>
  <Override PartName="/xl/slicerCaches/slicerCache2.xml" ContentType="application/vnd.ms-excel.slicerCache+xml"/>
  <Override PartName="/xl/slicerCaches/slicerCache3.xml" ContentType="application/vnd.ms-excel.slicerCache+xml"/>
  <Override PartName="/xl/slicerCaches/slicerCache4.xml" ContentType="application/vnd.ms-excel.slicerCache+xml"/>
  <Override PartName="/xl/slicerCaches/slicerCache5.xml" ContentType="application/vnd.ms-excel.slicerCache+xml"/>
  <Override PartName="/xl/slicerCaches/slicerCache6.xml" ContentType="application/vnd.ms-excel.slicerCache+xml"/>
  <Override PartName="/xl/slicerCaches/slicerCache7.xml" ContentType="application/vnd.ms-excel.slicerCache+xml"/>
  <Override PartName="/xl/slicerCaches/slicerCache8.xml" ContentType="application/vnd.ms-excel.slicerCache+xml"/>
  <Override PartName="/xl/slicerCaches/slicerCache9.xml" ContentType="application/vnd.ms-excel.slicerCache+xml"/>
  <Override PartName="/xl/slicerCaches/slicerCache10.xml" ContentType="application/vnd.ms-excel.slicerCache+xml"/>
  <Override PartName="/xl/slicerCaches/slicerCache11.xml" ContentType="application/vnd.ms-excel.slicerCache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slicers/slicer1.xml" ContentType="application/vnd.ms-excel.slicer+xml"/>
  <Override PartName="/xl/drawings/drawing2.xml" ContentType="application/vnd.openxmlformats-officedocument.drawing+xml"/>
  <Override PartName="/xl/slicers/slicer2.xml" ContentType="application/vnd.ms-excel.slicer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3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4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pivotTables/pivotTable1.xml" ContentType="application/vnd.openxmlformats-officedocument.spreadsheetml.pivotTable+xml"/>
  <Override PartName="/xl/drawings/drawing3.xml" ContentType="application/vnd.openxmlformats-officedocument.drawing+xml"/>
  <Override PartName="/xl/slicers/slicer3.xml" ContentType="application/vnd.ms-excel.slicer+xml"/>
  <Override PartName="/xl/charts/chart5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6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4.xml" ContentType="application/vnd.openxmlformats-officedocument.drawing+xml"/>
  <Override PartName="/xl/slicers/slicer4.xml" ContentType="application/vnd.ms-excel.slicer+xml"/>
  <Override PartName="/xl/charts/chart7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pivotTables/pivotTable2.xml" ContentType="application/vnd.openxmlformats-officedocument.spreadsheetml.pivotTable+xml"/>
  <Override PartName="/xl/drawings/drawing5.xml" ContentType="application/vnd.openxmlformats-officedocument.drawing+xml"/>
  <Override PartName="/xl/slicers/slicer5.xml" ContentType="application/vnd.ms-excel.slicer+xml"/>
  <Override PartName="/xl/charts/chart8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9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10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drawings/drawing6.xml" ContentType="application/vnd.openxmlformats-officedocument.drawing+xml"/>
  <Override PartName="/xl/slicers/slicer6.xml" ContentType="application/vnd.ms-excel.slicer+xml"/>
  <Override PartName="/xl/charts/chart11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2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pivotTables/pivotTable3.xml" ContentType="application/vnd.openxmlformats-officedocument.spreadsheetml.pivotTable+xml"/>
  <Override PartName="/xl/drawings/drawing7.xml" ContentType="application/vnd.openxmlformats-officedocument.drawing+xml"/>
  <Override PartName="/xl/slicers/slicer7.xml" ContentType="application/vnd.ms-excel.slicer+xml"/>
  <Override PartName="/xl/charts/chart13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charts/chart14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5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6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drawings/drawing8.xml" ContentType="application/vnd.openxmlformats-officedocument.drawing+xml"/>
  <Override PartName="/xl/slicers/slicer8.xml" ContentType="application/vnd.ms-excel.slicer+xml"/>
  <Override PartName="/xl/charts/chart17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charts/chart18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drawings/drawing9.xml" ContentType="application/vnd.openxmlformats-officedocument.drawing+xml"/>
  <Override PartName="/xl/slicers/slicer9.xml" ContentType="application/vnd.ms-excel.slicer+xml"/>
  <Override PartName="/xl/charts/chart19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charts/chart20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charts/chart21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charts/chart22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pivotTables/pivotTable4.xml" ContentType="application/vnd.openxmlformats-officedocument.spreadsheetml.pivotTable+xml"/>
  <Override PartName="/xl/pivotTables/pivotTable5.xml" ContentType="application/vnd.openxmlformats-officedocument.spreadsheetml.pivotTable+xml"/>
  <Override PartName="/xl/pivotTables/pivotTable6.xml" ContentType="application/vnd.openxmlformats-officedocument.spreadsheetml.pivotTable+xml"/>
  <Override PartName="/xl/drawings/drawing10.xml" ContentType="application/vnd.openxmlformats-officedocument.drawing+xml"/>
  <Override PartName="/xl/slicers/slicer10.xml" ContentType="application/vnd.ms-excel.slicer+xml"/>
  <Override PartName="/xl/charts/chart23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pivotTables/pivotTable7.xml" ContentType="application/vnd.openxmlformats-officedocument.spreadsheetml.pivotTable+xml"/>
  <Override PartName="/xl/drawings/drawing11.xml" ContentType="application/vnd.openxmlformats-officedocument.drawing+xml"/>
  <Override PartName="/xl/charts/chart24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charts/chart25.xml" ContentType="application/vnd.openxmlformats-officedocument.drawingml.chart+xml"/>
  <Override PartName="/xl/charts/style24.xml" ContentType="application/vnd.ms-office.chartstyle+xml"/>
  <Override PartName="/xl/charts/colors24.xml" ContentType="application/vnd.ms-office.chartcolorstyle+xml"/>
  <Override PartName="/xl/charts/chart26.xml" ContentType="application/vnd.openxmlformats-officedocument.drawingml.chart+xml"/>
  <Override PartName="/xl/charts/style25.xml" ContentType="application/vnd.ms-office.chartstyle+xml"/>
  <Override PartName="/xl/charts/colors25.xml" ContentType="application/vnd.ms-office.chartcolorstyle+xml"/>
  <Override PartName="/xl/charts/chart27.xml" ContentType="application/vnd.openxmlformats-officedocument.drawingml.chart+xml"/>
  <Override PartName="/xl/charts/style26.xml" ContentType="application/vnd.ms-office.chartstyle+xml"/>
  <Override PartName="/xl/charts/colors26.xml" ContentType="application/vnd.ms-office.chartcolorstyle+xml"/>
  <Override PartName="/xl/pivotTables/pivotTable8.xml" ContentType="application/vnd.openxmlformats-officedocument.spreadsheetml.pivotTable+xml"/>
  <Override PartName="/xl/pivotTables/pivotTable9.xml" ContentType="application/vnd.openxmlformats-officedocument.spreadsheetml.pivotTable+xml"/>
  <Override PartName="/xl/pivotTables/pivotTable10.xml" ContentType="application/vnd.openxmlformats-officedocument.spreadsheetml.pivotTable+xml"/>
  <Override PartName="/xl/pivotTables/pivotTable11.xml" ContentType="application/vnd.openxmlformats-officedocument.spreadsheetml.pivotTable+xml"/>
  <Override PartName="/xl/pivotTables/pivotTable12.xml" ContentType="application/vnd.openxmlformats-officedocument.spreadsheetml.pivotTable+xml"/>
  <Override PartName="/xl/pivotTables/pivotTable13.xml" ContentType="application/vnd.openxmlformats-officedocument.spreadsheetml.pivotTable+xml"/>
  <Override PartName="/xl/pivotTables/pivotTable14.xml" ContentType="application/vnd.openxmlformats-officedocument.spreadsheetml.pivotTable+xml"/>
  <Override PartName="/xl/pivotTables/pivotTable15.xml" ContentType="application/vnd.openxmlformats-officedocument.spreadsheetml.pivotTable+xml"/>
  <Override PartName="/xl/pivotTables/pivotTable16.xml" ContentType="application/vnd.openxmlformats-officedocument.spreadsheetml.pivotTable+xml"/>
  <Override PartName="/xl/pivotTables/pivotTable17.xml" ContentType="application/vnd.openxmlformats-officedocument.spreadsheetml.pivotTable+xml"/>
  <Override PartName="/xl/pivotTables/pivotTable18.xml" ContentType="application/vnd.openxmlformats-officedocument.spreadsheetml.pivotTable+xml"/>
  <Override PartName="/xl/pivotTables/pivotTable19.xml" ContentType="application/vnd.openxmlformats-officedocument.spreadsheetml.pivotTable+xml"/>
  <Override PartName="/xl/pivotTables/pivotTable20.xml" ContentType="application/vnd.openxmlformats-officedocument.spreadsheetml.pivotTable+xml"/>
  <Override PartName="/xl/pivotTables/pivotTable21.xml" ContentType="application/vnd.openxmlformats-officedocument.spreadsheetml.pivotTable+xml"/>
  <Override PartName="/xl/pivotTables/pivotTable22.xml" ContentType="application/vnd.openxmlformats-officedocument.spreadsheetml.pivotTable+xml"/>
  <Override PartName="/xl/pivotTables/pivotTable23.xml" ContentType="application/vnd.openxmlformats-officedocument.spreadsheetml.pivotTable+xml"/>
  <Override PartName="/xl/pivotTables/pivotTable24.xml" ContentType="application/vnd.openxmlformats-officedocument.spreadsheetml.pivotTable+xml"/>
  <Override PartName="/xl/pivotTables/pivotTable25.xml" ContentType="application/vnd.openxmlformats-officedocument.spreadsheetml.pivotTable+xml"/>
  <Override PartName="/xl/pivotTables/pivotTable26.xml" ContentType="application/vnd.openxmlformats-officedocument.spreadsheetml.pivotTable+xml"/>
  <Override PartName="/xl/pivotTables/pivotTable27.xml" ContentType="application/vnd.openxmlformats-officedocument.spreadsheetml.pivotTable+xml"/>
  <Override PartName="/xl/pivotTables/pivotTable28.xml" ContentType="application/vnd.openxmlformats-officedocument.spreadsheetml.pivotTable+xml"/>
  <Override PartName="/xl/pivotTables/pivotTable29.xml" ContentType="application/vnd.openxmlformats-officedocument.spreadsheetml.pivotTable+xml"/>
  <Override PartName="/xl/pivotTables/pivotTable30.xml" ContentType="application/vnd.openxmlformats-officedocument.spreadsheetml.pivotTable+xml"/>
  <Override PartName="/xl/pivotTables/pivotTable31.xml" ContentType="application/vnd.openxmlformats-officedocument.spreadsheetml.pivotTable+xml"/>
  <Override PartName="/xl/pivotTables/pivotTable32.xml" ContentType="application/vnd.openxmlformats-officedocument.spreadsheetml.pivotTable+xml"/>
  <Override PartName="/xl/pivotTables/pivotTable33.xml" ContentType="application/vnd.openxmlformats-officedocument.spreadsheetml.pivotTable+xml"/>
  <Override PartName="/xl/pivotTables/pivotTable34.xml" ContentType="application/vnd.openxmlformats-officedocument.spreadsheetml.pivotTable+xml"/>
  <Override PartName="/xl/pivotTables/pivotTable35.xml" ContentType="application/vnd.openxmlformats-officedocument.spreadsheetml.pivotTable+xml"/>
  <Override PartName="/xl/pivotTables/pivotTable36.xml" ContentType="application/vnd.openxmlformats-officedocument.spreadsheetml.pivotTable+xml"/>
  <Override PartName="/xl/pivotTables/pivotTable37.xml" ContentType="application/vnd.openxmlformats-officedocument.spreadsheetml.pivotTable+xml"/>
  <Override PartName="/xl/pivotTables/pivotTable38.xml" ContentType="application/vnd.openxmlformats-officedocument.spreadsheetml.pivotTable+xml"/>
  <Override PartName="/xl/pivotTables/pivotTable39.xml" ContentType="application/vnd.openxmlformats-officedocument.spreadsheetml.pivotTable+xml"/>
  <Override PartName="/xl/pivotTables/pivotTable40.xml" ContentType="application/vnd.openxmlformats-officedocument.spreadsheetml.pivotTable+xml"/>
  <Override PartName="/xl/pivotTables/pivotTable41.xml" ContentType="application/vnd.openxmlformats-officedocument.spreadsheetml.pivotTable+xml"/>
  <Override PartName="/xl/pivotTables/pivotTable42.xml" ContentType="application/vnd.openxmlformats-officedocument.spreadsheetml.pivotTable+xml"/>
  <Override PartName="/xl/pivotTables/pivotTable43.xml" ContentType="application/vnd.openxmlformats-officedocument.spreadsheetml.pivotTable+xml"/>
  <Override PartName="/xl/pivotTables/pivotTable44.xml" ContentType="application/vnd.openxmlformats-officedocument.spreadsheetml.pivotTable+xml"/>
  <Override PartName="/xl/pivotTables/pivotTable45.xml" ContentType="application/vnd.openxmlformats-officedocument.spreadsheetml.pivotTable+xml"/>
  <Override PartName="/xl/pivotTables/pivotTable46.xml" ContentType="application/vnd.openxmlformats-officedocument.spreadsheetml.pivotTable+xml"/>
  <Override PartName="/xl/pivotTables/pivotTable47.xml" ContentType="application/vnd.openxmlformats-officedocument.spreadsheetml.pivotTable+xml"/>
  <Override PartName="/xl/pivotTables/pivotTable48.xml" ContentType="application/vnd.openxmlformats-officedocument.spreadsheetml.pivotTable+xml"/>
  <Override PartName="/xl/pivotTables/pivotTable49.xml" ContentType="application/vnd.openxmlformats-officedocument.spreadsheetml.pivotTable+xml"/>
  <Override PartName="/xl/pivotTables/pivotTable50.xml" ContentType="application/vnd.openxmlformats-officedocument.spreadsheetml.pivotTable+xml"/>
  <Override PartName="/xl/pivotTables/pivotTable51.xml" ContentType="application/vnd.openxmlformats-officedocument.spreadsheetml.pivotTable+xml"/>
  <Override PartName="/xl/pivotTables/pivotTable52.xml" ContentType="application/vnd.openxmlformats-officedocument.spreadsheetml.pivotTable+xml"/>
  <Override PartName="/xl/pivotTables/pivotTable53.xml" ContentType="application/vnd.openxmlformats-officedocument.spreadsheetml.pivotTable+xml"/>
  <Override PartName="/xl/pivotTables/pivotTable54.xml" ContentType="application/vnd.openxmlformats-officedocument.spreadsheetml.pivotTable+xml"/>
  <Override PartName="/xl/pivotTables/pivotTable55.xml" ContentType="application/vnd.openxmlformats-officedocument.spreadsheetml.pivot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customXml/itemProps7.xml" ContentType="application/vnd.openxmlformats-officedocument.customXmlProperties+xml"/>
  <Override PartName="/customXml/itemProps8.xml" ContentType="application/vnd.openxmlformats-officedocument.customXmlProperties+xml"/>
  <Override PartName="/customXml/itemProps9.xml" ContentType="application/vnd.openxmlformats-officedocument.customXmlProperties+xml"/>
  <Override PartName="/customXml/itemProps10.xml" ContentType="application/vnd.openxmlformats-officedocument.customXmlProperties+xml"/>
  <Override PartName="/customXml/itemProps11.xml" ContentType="application/vnd.openxmlformats-officedocument.customXmlProperties+xml"/>
  <Override PartName="/customXml/itemProps12.xml" ContentType="application/vnd.openxmlformats-officedocument.customXmlProperties+xml"/>
  <Override PartName="/customXml/itemProps13.xml" ContentType="application/vnd.openxmlformats-officedocument.customXmlProperties+xml"/>
  <Override PartName="/customXml/itemProps14.xml" ContentType="application/vnd.openxmlformats-officedocument.customXmlProperties+xml"/>
  <Override PartName="/customXml/itemProps15.xml" ContentType="application/vnd.openxmlformats-officedocument.customXmlProperties+xml"/>
  <Override PartName="/customXml/itemProps16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601"/>
  <workbookPr showInkAnnotation="0" hidePivotFieldList="1"/>
  <mc:AlternateContent xmlns:mc="http://schemas.openxmlformats.org/markup-compatibility/2006">
    <mc:Choice Requires="x15">
      <x15ac:absPath xmlns:x15ac="http://schemas.microsoft.com/office/spreadsheetml/2010/11/ac" url="C:\Users\ALEXANDERLEANDRO\Documents\2022\MINDEPORTE\BOLETIN SANTO TOMAS\"/>
    </mc:Choice>
  </mc:AlternateContent>
  <xr:revisionPtr revIDLastSave="0" documentId="8_{136109E1-C44C-4C7B-B52A-CC2B81E069BC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Intro" sheetId="1" r:id="rId1"/>
    <sheet name="1" sheetId="2" r:id="rId2"/>
    <sheet name="3" sheetId="4" r:id="rId3"/>
    <sheet name="2" sheetId="3" r:id="rId4"/>
    <sheet name="4" sheetId="5" r:id="rId5"/>
    <sheet name="5" sheetId="6" r:id="rId6"/>
    <sheet name="6" sheetId="7" r:id="rId7"/>
    <sheet name="7" sheetId="8" r:id="rId8"/>
    <sheet name="8" sheetId="9" r:id="rId9"/>
    <sheet name="9" sheetId="10" r:id="rId10"/>
    <sheet name="10" sheetId="11" r:id="rId11"/>
    <sheet name="1a" sheetId="12" state="hidden" r:id="rId12"/>
    <sheet name="2a3a" sheetId="13" state="hidden" r:id="rId13"/>
    <sheet name="4a5a6a" sheetId="14" state="hidden" r:id="rId14"/>
    <sheet name="7a8a9a" sheetId="15" state="hidden" r:id="rId15"/>
  </sheets>
  <definedNames>
    <definedName name="SegmentaciónDeDatos_Depto">#N/A</definedName>
    <definedName name="SegmentaciónDeDatos_Depto1">#N/A</definedName>
    <definedName name="SegmentaciónDeDatos_Género">#N/A</definedName>
    <definedName name="SegmentaciónDeDatos_Género1">#N/A</definedName>
    <definedName name="SegmentaciónDeDatos_Grupo_edad">#N/A</definedName>
    <definedName name="SegmentaciónDeDatos_Región">#N/A</definedName>
    <definedName name="SegmentaciónDeDatos_Región1">#N/A</definedName>
    <definedName name="SegmentaciónDeDatos_Tipo_Programa">#N/A</definedName>
    <definedName name="SegmentaciónDeDatos_Tipo_Programa1">#N/A</definedName>
    <definedName name="SegmentaciónDeDatos_Tipo_usuario">#N/A</definedName>
    <definedName name="SegmentaciónDeDatos_Tipo_usuario1">#N/A</definedName>
  </definedNames>
  <calcPr calcId="191029"/>
  <pivotCaches>
    <pivotCache cacheId="0" r:id="rId16"/>
    <pivotCache cacheId="1" r:id="rId17"/>
    <pivotCache cacheId="2" r:id="rId18"/>
    <pivotCache cacheId="3" r:id="rId19"/>
    <pivotCache cacheId="4" r:id="rId20"/>
    <pivotCache cacheId="5" r:id="rId21"/>
    <pivotCache cacheId="6" r:id="rId22"/>
    <pivotCache cacheId="7" r:id="rId23"/>
    <pivotCache cacheId="8" r:id="rId24"/>
    <pivotCache cacheId="9" r:id="rId25"/>
    <pivotCache cacheId="10" r:id="rId26"/>
    <pivotCache cacheId="11" r:id="rId27"/>
    <pivotCache cacheId="12" r:id="rId28"/>
    <pivotCache cacheId="13" r:id="rId29"/>
    <pivotCache cacheId="14" r:id="rId30"/>
    <pivotCache cacheId="15" r:id="rId31"/>
    <pivotCache cacheId="16" r:id="rId32"/>
    <pivotCache cacheId="17" r:id="rId33"/>
    <pivotCache cacheId="18" r:id="rId34"/>
    <pivotCache cacheId="19" r:id="rId35"/>
    <pivotCache cacheId="20" r:id="rId36"/>
    <pivotCache cacheId="21" r:id="rId37"/>
    <pivotCache cacheId="22" r:id="rId38"/>
    <pivotCache cacheId="23" r:id="rId39"/>
    <pivotCache cacheId="24" r:id="rId40"/>
    <pivotCache cacheId="25" r:id="rId41"/>
    <pivotCache cacheId="26" r:id="rId42"/>
    <pivotCache cacheId="27" r:id="rId43"/>
    <pivotCache cacheId="28" r:id="rId44"/>
    <pivotCache cacheId="29" r:id="rId45"/>
    <pivotCache cacheId="30" r:id="rId46"/>
    <pivotCache cacheId="31" r:id="rId47"/>
    <pivotCache cacheId="32" r:id="rId48"/>
    <pivotCache cacheId="33" r:id="rId49"/>
    <pivotCache cacheId="34" r:id="rId50"/>
    <pivotCache cacheId="35" r:id="rId51"/>
    <pivotCache cacheId="36" r:id="rId52"/>
    <pivotCache cacheId="37" r:id="rId53"/>
    <pivotCache cacheId="38" r:id="rId54"/>
    <pivotCache cacheId="39" r:id="rId55"/>
    <pivotCache cacheId="40" r:id="rId56"/>
    <pivotCache cacheId="41" r:id="rId57"/>
    <pivotCache cacheId="42" r:id="rId58"/>
    <pivotCache cacheId="43" r:id="rId59"/>
    <pivotCache cacheId="44" r:id="rId60"/>
    <pivotCache cacheId="45" r:id="rId61"/>
    <pivotCache cacheId="46" r:id="rId62"/>
    <pivotCache cacheId="47" r:id="rId63"/>
    <pivotCache cacheId="48" r:id="rId64"/>
    <pivotCache cacheId="49" r:id="rId65"/>
    <pivotCache cacheId="50" r:id="rId66"/>
    <pivotCache cacheId="51" r:id="rId67"/>
    <pivotCache cacheId="52" r:id="rId68"/>
    <pivotCache cacheId="53" r:id="rId69"/>
    <pivotCache cacheId="54" r:id="rId70"/>
  </pivotCaches>
  <extLst>
    <ext xmlns:x14="http://schemas.microsoft.com/office/spreadsheetml/2009/9/main" uri="{876F7934-8845-4945-9796-88D515C7AA90}">
      <x14:pivotCaches>
        <pivotCache cacheId="55" r:id="rId71"/>
        <pivotCache cacheId="56" r:id="rId72"/>
      </x14:pivotCaches>
    </ext>
    <ext xmlns:x14="http://schemas.microsoft.com/office/spreadsheetml/2009/9/main" uri="{BBE1A952-AA13-448e-AADC-164F8A28A991}">
      <x14:slicerCaches>
        <x14:slicerCache r:id="rId73"/>
        <x14:slicerCache r:id="rId74"/>
        <x14:slicerCache r:id="rId75"/>
        <x14:slicerCache r:id="rId76"/>
        <x14:slicerCache r:id="rId77"/>
        <x14:slicerCache r:id="rId78"/>
        <x14:slicerCache r:id="rId79"/>
        <x14:slicerCache r:id="rId80"/>
        <x14:slicerCache r:id="rId81"/>
        <x14:slicerCache r:id="rId82"/>
        <x14:slicerCache r:id="rId83"/>
      </x14:slicerCaches>
    </ext>
    <ext xmlns:x14="http://schemas.microsoft.com/office/spreadsheetml/2009/9/main" uri="{79F54976-1DA5-4618-B147-4CDE4B953A38}">
      <x14:workbookPr/>
    </ex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RegularNoregular2019_a75f5a12-90cb-4115-b5d9-4c35131c18d4" name="RegularNoregular2019" connection="Excel RegularNoregular2019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C17" i="3" l="1"/>
  <c r="C11" i="3"/>
  <c r="C5" i="3"/>
  <c r="C10" i="1"/>
  <c r="F12" i="1"/>
  <c r="D12" i="1"/>
  <c r="C9" i="1"/>
  <c r="E10" i="1"/>
  <c r="D11" i="1"/>
  <c r="F9" i="1"/>
  <c r="C12" i="1"/>
  <c r="D10" i="1"/>
  <c r="D9" i="1"/>
  <c r="C11" i="1"/>
  <c r="F10" i="1"/>
  <c r="E12" i="1"/>
  <c r="E11" i="1"/>
  <c r="F11" i="1"/>
  <c r="E9" i="1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1DBF93A6-DC1B-46A7-BE50-88458A3BB0AF}" name="Excel RegularNoregular2019" type="100" refreshedVersion="7">
    <extLst>
      <ext xmlns:x15="http://schemas.microsoft.com/office/spreadsheetml/2010/11/main" uri="{DE250136-89BD-433C-8126-D09CA5730AF9}">
        <x15:connection id="a3d96bb9-7bab-4c77-8c60-66ae991d28a1"/>
      </ext>
    </extLst>
  </connection>
  <connection id="2" xr16:uid="{1128725D-9315-4FC3-BBDB-0B7D52799AAF}" keepAlive="1" name="ThisWorkbookDataModel" description="Modelo de datos" type="5" refreshedVersion="8" minRefreshableVersion="5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metadata.xml><?xml version="1.0" encoding="utf-8"?>
<metadata xmlns="http://schemas.openxmlformats.org/spreadsheetml/2006/main">
  <metadataTypes count="1">
    <metadataType name="XLMDX" minSupportedVersion="120000" copy="1" pasteAll="1" pasteValues="1" merge="1" splitFirst="1" rowColShift="1" clearFormats="1" clearComments="1" assign="1" coerce="1"/>
  </metadataTypes>
  <metadataStrings count="2">
    <s v="ThisWorkbookDataModel"/>
    <s v="{[RegularNoregular2019].[Género].[All]}"/>
  </metadataStrings>
  <mdxMetadata count="1">
    <mdx n="0" f="s">
      <ms ns="1" c="0"/>
    </mdx>
  </mdxMetadata>
  <valueMetadata count="1">
    <bk>
      <rc t="1" v="0"/>
    </bk>
  </valueMetadata>
</metadata>
</file>

<file path=xl/sharedStrings.xml><?xml version="1.0" encoding="utf-8"?>
<sst xmlns="http://schemas.openxmlformats.org/spreadsheetml/2006/main" count="429" uniqueCount="146">
  <si>
    <t>BOLETÍN DE ACTIVIDAD FÍSICA, 2019</t>
  </si>
  <si>
    <t>VARIABLES EVALUADAS</t>
  </si>
  <si>
    <t>1. Características sociodemográficas</t>
  </si>
  <si>
    <t>Indicador</t>
  </si>
  <si>
    <t>Media</t>
  </si>
  <si>
    <t>D.E.</t>
  </si>
  <si>
    <t>Actividad física (min)</t>
  </si>
  <si>
    <t>4. Actividad física</t>
  </si>
  <si>
    <t>Transporte activo (min)</t>
  </si>
  <si>
    <t>6. Características antropométricas</t>
  </si>
  <si>
    <t>Frutas y verduras (n)</t>
  </si>
  <si>
    <t>7. Autopercepción de la salud</t>
  </si>
  <si>
    <t>9. Estilo de vida</t>
  </si>
  <si>
    <t>10. Comparaciones  grupo AF regular y no regular</t>
  </si>
  <si>
    <t xml:space="preserve">A nivel nacional participaron 83657 personas y se obtuvieron registros completos de 75086 que corresponde al 89,75%. En cuanto a la medición de actividad física reportada, los departamentos con mayor media a la semana durante el año 2019 son Bolívar 112,73 (±77,05) minutos, seguido por Cundinamarca 99,89 (±82,12) minutos. </t>
  </si>
  <si>
    <t>Hoja 1</t>
  </si>
  <si>
    <t>Etiquetas de fila</t>
  </si>
  <si>
    <t>Total general</t>
  </si>
  <si>
    <t>Mín.</t>
  </si>
  <si>
    <t>Máx.</t>
  </si>
  <si>
    <t>D.E.=desviación estándar. Mín.=mínimo. Máx.=máximo.</t>
  </si>
  <si>
    <t>Promedio de Afisica1</t>
  </si>
  <si>
    <t>StdDev de Afisica1</t>
  </si>
  <si>
    <t>Mín. de Afisica1</t>
  </si>
  <si>
    <t>Máx. de Afisica1</t>
  </si>
  <si>
    <t>Promedio de TransporteActivo</t>
  </si>
  <si>
    <t>StdDev de TransporteActivo</t>
  </si>
  <si>
    <t>Mín. de TransporteActivo</t>
  </si>
  <si>
    <t>Máx. de TransporteActivo</t>
  </si>
  <si>
    <t>Promedio de IMC</t>
  </si>
  <si>
    <t>StdDev de IMC</t>
  </si>
  <si>
    <t>Mín. de IMC</t>
  </si>
  <si>
    <t>Máx. de IMC</t>
  </si>
  <si>
    <t>Promedio de Frutas Verduras</t>
  </si>
  <si>
    <t>StdDev de Frutas Verduras</t>
  </si>
  <si>
    <t>Mín. de Frutas Verduras</t>
  </si>
  <si>
    <t>Máx. de Frutas Verduras</t>
  </si>
  <si>
    <t>Características sociodemográficas</t>
  </si>
  <si>
    <t>Femenino</t>
  </si>
  <si>
    <t>Masculino</t>
  </si>
  <si>
    <t>Etiquetas de columna</t>
  </si>
  <si>
    <t>Promedio de edad</t>
  </si>
  <si>
    <t>Intro</t>
  </si>
  <si>
    <t>Desplazado</t>
  </si>
  <si>
    <t>Ninguno</t>
  </si>
  <si>
    <t>Reinsertado</t>
  </si>
  <si>
    <t>Víctimas</t>
  </si>
  <si>
    <t>Recuento de Condición</t>
  </si>
  <si>
    <t>No regular</t>
  </si>
  <si>
    <t>Regular</t>
  </si>
  <si>
    <t>Recuento de Género</t>
  </si>
  <si>
    <t>Departamental</t>
  </si>
  <si>
    <t>Hoja 2</t>
  </si>
  <si>
    <t>Rural</t>
  </si>
  <si>
    <t>Urbana</t>
  </si>
  <si>
    <t>Hoja 3</t>
  </si>
  <si>
    <t>LGTBI</t>
  </si>
  <si>
    <t>Grupo poblacional</t>
  </si>
  <si>
    <t>Porcentaje</t>
  </si>
  <si>
    <t>Actividad física</t>
  </si>
  <si>
    <t>Frutas y verduras</t>
  </si>
  <si>
    <t>Características antropométricas</t>
  </si>
  <si>
    <t>Autopercepción de la salud</t>
  </si>
  <si>
    <t>Estilo de vida</t>
  </si>
  <si>
    <t>Comparaciones grupo AF regular y no regular</t>
  </si>
  <si>
    <t>IMC (kg/m2)</t>
  </si>
  <si>
    <t>Hoja 4</t>
  </si>
  <si>
    <t>No</t>
  </si>
  <si>
    <t>Sí</t>
  </si>
  <si>
    <t>Porcentaje actividad física</t>
  </si>
  <si>
    <t>18 a 30</t>
  </si>
  <si>
    <t>30 a 40</t>
  </si>
  <si>
    <t>40 a 50</t>
  </si>
  <si>
    <t>50 a 60</t>
  </si>
  <si>
    <t>Mayor 60</t>
  </si>
  <si>
    <t>Grupos de edad</t>
  </si>
  <si>
    <t>Realiza</t>
  </si>
  <si>
    <t>Hoja 5</t>
  </si>
  <si>
    <t>Promedio de frutas y verduras</t>
  </si>
  <si>
    <t>Hoja 6</t>
  </si>
  <si>
    <t>Promedio de peso (kg)</t>
  </si>
  <si>
    <t>Promedio de cintura (cm)</t>
  </si>
  <si>
    <t>Promedio de talla (cm)</t>
  </si>
  <si>
    <t>Central</t>
  </si>
  <si>
    <t>Hoja 7</t>
  </si>
  <si>
    <t>Recuento de Estado de salud</t>
  </si>
  <si>
    <t>Bueno</t>
  </si>
  <si>
    <t>Excelente</t>
  </si>
  <si>
    <t>Malo</t>
  </si>
  <si>
    <t>Muy bueno</t>
  </si>
  <si>
    <t>Género</t>
  </si>
  <si>
    <t>All</t>
  </si>
  <si>
    <t>Hoja 8</t>
  </si>
  <si>
    <t>Recuento de Fumador</t>
  </si>
  <si>
    <t>Recuento de Adiciona sal</t>
  </si>
  <si>
    <t>Recuento de Azúcar alta</t>
  </si>
  <si>
    <t>Recuento de Presión arterial alta</t>
  </si>
  <si>
    <t>Hoja 9</t>
  </si>
  <si>
    <t>Promedio de sentado</t>
  </si>
  <si>
    <t>Sentado (min)</t>
  </si>
  <si>
    <t>Zona</t>
  </si>
  <si>
    <t>Promedio de Frutas y verduras</t>
  </si>
  <si>
    <t>Hoja 10</t>
  </si>
  <si>
    <t>Autopercepción</t>
  </si>
  <si>
    <t>Salud</t>
  </si>
  <si>
    <t>Usuario</t>
  </si>
  <si>
    <r>
      <rPr>
        <b/>
        <sz val="11"/>
        <color theme="1"/>
        <rFont val="Calibri"/>
        <family val="2"/>
        <scheme val="minor"/>
      </rPr>
      <t>Interpretación</t>
    </r>
    <r>
      <rPr>
        <sz val="11"/>
        <color theme="1"/>
        <rFont val="Calibri"/>
        <family val="2"/>
        <scheme val="minor"/>
      </rPr>
      <t>: se encontraron diferencias significativas en la media del IMC entre los grupos regulares y no regulares (T-student=6,7 (18742,4); p&lt;0,01).</t>
    </r>
  </si>
  <si>
    <r>
      <rPr>
        <b/>
        <sz val="11"/>
        <color theme="1"/>
        <rFont val="Calibri"/>
        <family val="2"/>
        <scheme val="minor"/>
      </rPr>
      <t xml:space="preserve">Software: </t>
    </r>
    <r>
      <rPr>
        <sz val="11"/>
        <color theme="1"/>
        <rFont val="Calibri"/>
        <family val="2"/>
        <scheme val="minor"/>
      </rPr>
      <t xml:space="preserve">Power Pivot, SPSS v.27 y Stata v.17.
</t>
    </r>
    <r>
      <rPr>
        <b/>
        <sz val="11"/>
        <color theme="1"/>
        <rFont val="Calibri"/>
        <family val="2"/>
        <scheme val="minor"/>
      </rPr>
      <t>Equipo de trabajo:</t>
    </r>
    <r>
      <rPr>
        <sz val="11"/>
        <color theme="1"/>
        <rFont val="Calibri"/>
        <family val="2"/>
        <scheme val="minor"/>
      </rPr>
      <t xml:space="preserve"> Cultura física, deporte y recreación, USTA. Ministerio del Deporte.
</t>
    </r>
  </si>
  <si>
    <r>
      <rPr>
        <b/>
        <sz val="11"/>
        <color theme="1"/>
        <rFont val="Calibri"/>
        <family val="2"/>
        <scheme val="minor"/>
      </rPr>
      <t>Interpretación</t>
    </r>
    <r>
      <rPr>
        <sz val="11"/>
        <color theme="1"/>
        <rFont val="Calibri"/>
        <family val="2"/>
        <scheme val="minor"/>
      </rPr>
      <t>: se encontraron diferencias significativas en la media de la edad entre los grupos regulares y no regulares (T-student=-57,23 (16043,1); p&lt;0,01).</t>
    </r>
  </si>
  <si>
    <r>
      <rPr>
        <b/>
        <sz val="11"/>
        <color theme="1"/>
        <rFont val="Calibri"/>
        <family val="2"/>
        <scheme val="minor"/>
      </rPr>
      <t>Interpretación</t>
    </r>
    <r>
      <rPr>
        <sz val="11"/>
        <color theme="1"/>
        <rFont val="Calibri"/>
        <family val="2"/>
        <scheme val="minor"/>
      </rPr>
      <t>: se encontraron diferencias significativas en la media del tiempo en actividad física entre los grupos regulares y no regulares (T-student=-9,28 (12168,9); p&lt;0,01).</t>
    </r>
  </si>
  <si>
    <r>
      <rPr>
        <b/>
        <sz val="11"/>
        <color theme="1"/>
        <rFont val="Calibri"/>
        <family val="2"/>
        <scheme val="minor"/>
      </rPr>
      <t xml:space="preserve">Interpretación: </t>
    </r>
    <r>
      <rPr>
        <sz val="11"/>
        <color theme="1"/>
        <rFont val="Calibri"/>
        <family val="2"/>
        <scheme val="minor"/>
      </rPr>
      <t>se encontró una relación significativa entre la autopercepción de la salud y el tipo de usuario (Chi cuadrado=757,93; (4); p&lt;0,01)</t>
    </r>
  </si>
  <si>
    <t>Etnia</t>
  </si>
  <si>
    <t>Proporción de población por género</t>
  </si>
  <si>
    <t>2. Proporción de población por género</t>
  </si>
  <si>
    <t>3. Proporción de población por condición</t>
  </si>
  <si>
    <t>Proporción de población por condición</t>
  </si>
  <si>
    <t>Consumo de frutas y verduras</t>
  </si>
  <si>
    <t>5. Consumo de frutas y verduras</t>
  </si>
  <si>
    <t>Factores de riesgo cardiometabólico</t>
  </si>
  <si>
    <t>8. Factores de riesgo cardiometabólico</t>
  </si>
  <si>
    <r>
      <rPr>
        <b/>
        <sz val="10"/>
        <color theme="1"/>
        <rFont val="Calibri"/>
        <family val="2"/>
        <scheme val="minor"/>
      </rPr>
      <t>Interpretación</t>
    </r>
    <r>
      <rPr>
        <sz val="10"/>
        <color theme="1"/>
        <rFont val="Calibri"/>
        <family val="2"/>
        <scheme val="minor"/>
      </rPr>
      <t>: se encontraron diferencias significativas en la media de consumo de frutas y verduras entre los grupos regulares y no regulares (T-student=12,63 (14607,3); p&lt;0,01).</t>
    </r>
  </si>
  <si>
    <t>Tipo programa</t>
  </si>
  <si>
    <t>Fecha: 13 de julio de 2022</t>
  </si>
  <si>
    <t>Intersexual</t>
  </si>
  <si>
    <t>Campesinos</t>
  </si>
  <si>
    <t>Desmovilizado</t>
  </si>
  <si>
    <t>Otros</t>
  </si>
  <si>
    <t>Discap. Auditiva</t>
  </si>
  <si>
    <t>Discap. Física</t>
  </si>
  <si>
    <t>Población carcelaria, ninguno</t>
  </si>
  <si>
    <t>Población carcelaria</t>
  </si>
  <si>
    <t>Discap. Cognitiva</t>
  </si>
  <si>
    <t>Afro</t>
  </si>
  <si>
    <t>Indígena</t>
  </si>
  <si>
    <t>Raizal</t>
  </si>
  <si>
    <t>Discap. Visual</t>
  </si>
  <si>
    <t>Palenquero</t>
  </si>
  <si>
    <t>Embarazada</t>
  </si>
  <si>
    <t>Rom</t>
  </si>
  <si>
    <t>Caribe</t>
  </si>
  <si>
    <t>Eje Cafetero y Antioquia</t>
  </si>
  <si>
    <t>Pacífico</t>
  </si>
  <si>
    <t>Santanderes</t>
  </si>
  <si>
    <t>Amazonía</t>
  </si>
  <si>
    <t>Llanos-Orinoquía</t>
  </si>
  <si>
    <t>Municipal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</si>
</sst>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%"/>
  </numFmts>
  <fonts count="1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6"/>
      <color theme="1"/>
      <name val="Amasis MT Pro Black"/>
      <family val="1"/>
    </font>
    <font>
      <b/>
      <sz val="14"/>
      <name val="Amasis MT Pro Black"/>
      <family val="1"/>
    </font>
    <font>
      <sz val="12"/>
      <color theme="1"/>
      <name val="Calibri"/>
      <family val="2"/>
      <scheme val="minor"/>
    </font>
    <font>
      <b/>
      <u/>
      <sz val="11"/>
      <color theme="10"/>
      <name val="Calibri"/>
      <family val="2"/>
      <scheme val="minor"/>
    </font>
    <font>
      <sz val="24"/>
      <color theme="0"/>
      <name val="Amasis MT Pro Black"/>
      <family val="1"/>
    </font>
    <font>
      <b/>
      <sz val="16"/>
      <color theme="1"/>
      <name val="Calibri"/>
      <family val="2"/>
      <scheme val="minor"/>
    </font>
    <font>
      <sz val="24"/>
      <color theme="1"/>
      <name val="Amasis MT Pro Black"/>
      <family val="1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sz val="11"/>
      <color rgb="FF002060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4" tint="-0.49998474074526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8"/>
      </patternFill>
    </fill>
    <fill>
      <patternFill patternType="solid">
        <fgColor theme="1"/>
        <bgColor indexed="64"/>
      </patternFill>
    </fill>
    <fill>
      <patternFill patternType="solid">
        <fgColor theme="4" tint="-0.249977111117893"/>
        <bgColor indexed="64"/>
      </patternFill>
    </fill>
  </fills>
  <borders count="18">
    <border>
      <left/>
      <right/>
      <top/>
      <bottom/>
      <diagonal/>
    </border>
    <border>
      <left style="thick">
        <color theme="4" tint="-0.499984740745262"/>
      </left>
      <right/>
      <top style="thick">
        <color theme="4" tint="-0.499984740745262"/>
      </top>
      <bottom/>
      <diagonal/>
    </border>
    <border>
      <left/>
      <right/>
      <top style="thick">
        <color theme="4" tint="-0.499984740745262"/>
      </top>
      <bottom/>
      <diagonal/>
    </border>
    <border>
      <left/>
      <right style="thick">
        <color theme="4" tint="-0.499984740745262"/>
      </right>
      <top style="thick">
        <color theme="4" tint="-0.499984740745262"/>
      </top>
      <bottom/>
      <diagonal/>
    </border>
    <border>
      <left style="thick">
        <color theme="4" tint="-0.499984740745262"/>
      </left>
      <right/>
      <top/>
      <bottom style="thick">
        <color theme="4" tint="-0.499984740745262"/>
      </bottom>
      <diagonal/>
    </border>
    <border>
      <left/>
      <right/>
      <top/>
      <bottom style="thick">
        <color theme="4" tint="-0.499984740745262"/>
      </bottom>
      <diagonal/>
    </border>
    <border>
      <left/>
      <right style="thick">
        <color theme="4" tint="-0.499984740745262"/>
      </right>
      <top/>
      <bottom style="thick">
        <color theme="4" tint="-0.499984740745262"/>
      </bottom>
      <diagonal/>
    </border>
    <border>
      <left style="thick">
        <color theme="0"/>
      </left>
      <right/>
      <top style="thick">
        <color theme="0"/>
      </top>
      <bottom/>
      <diagonal/>
    </border>
    <border>
      <left/>
      <right/>
      <top style="thick">
        <color theme="0"/>
      </top>
      <bottom/>
      <diagonal/>
    </border>
    <border>
      <left/>
      <right style="thick">
        <color theme="0"/>
      </right>
      <top style="thick">
        <color theme="0"/>
      </top>
      <bottom/>
      <diagonal/>
    </border>
    <border>
      <left style="thick">
        <color theme="4" tint="-0.499984740745262"/>
      </left>
      <right/>
      <top/>
      <bottom/>
      <diagonal/>
    </border>
    <border>
      <left/>
      <right style="thick">
        <color theme="4" tint="-0.499984740745262"/>
      </right>
      <top/>
      <bottom/>
      <diagonal/>
    </border>
    <border>
      <left style="thick">
        <color theme="0"/>
      </left>
      <right/>
      <top/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/>
      <right style="thick">
        <color theme="0"/>
      </right>
      <top/>
      <bottom style="thick">
        <color theme="0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4">
    <xf numFmtId="0" fontId="0" fillId="0" borderId="0"/>
    <xf numFmtId="9" fontId="1" fillId="0" borderId="0" applyFont="0" applyFill="0" applyBorder="0" applyAlignment="0" applyProtection="0"/>
    <xf numFmtId="0" fontId="4" fillId="0" borderId="0" applyNumberFormat="0" applyFill="0" applyBorder="0" applyAlignment="0" applyProtection="0"/>
    <xf numFmtId="0" fontId="3" fillId="5" borderId="0" applyNumberFormat="0" applyBorder="0" applyAlignment="0" applyProtection="0"/>
  </cellStyleXfs>
  <cellXfs count="75">
    <xf numFmtId="0" fontId="0" fillId="0" borderId="0" xfId="0"/>
    <xf numFmtId="0" fontId="7" fillId="2" borderId="0" xfId="0" applyFont="1" applyFill="1" applyAlignment="1">
      <alignment vertical="center" wrapText="1"/>
    </xf>
    <xf numFmtId="0" fontId="0" fillId="2" borderId="0" xfId="0" applyFill="1" applyAlignment="1">
      <alignment horizontal="left" vertical="center"/>
    </xf>
    <xf numFmtId="0" fontId="0" fillId="0" borderId="0" xfId="0" pivotButton="1"/>
    <xf numFmtId="0" fontId="0" fillId="0" borderId="0" xfId="0" applyAlignment="1">
      <alignment horizontal="left"/>
    </xf>
    <xf numFmtId="0" fontId="0" fillId="0" borderId="0" xfId="0" applyNumberFormat="1"/>
    <xf numFmtId="10" fontId="0" fillId="0" borderId="0" xfId="0" applyNumberFormat="1"/>
    <xf numFmtId="0" fontId="0" fillId="4" borderId="0" xfId="0" applyFill="1"/>
    <xf numFmtId="0" fontId="0" fillId="2" borderId="0" xfId="0" applyFill="1"/>
    <xf numFmtId="0" fontId="4" fillId="2" borderId="0" xfId="2" applyFill="1" applyAlignment="1"/>
    <xf numFmtId="0" fontId="3" fillId="7" borderId="0" xfId="3" applyFill="1"/>
    <xf numFmtId="2" fontId="3" fillId="7" borderId="0" xfId="3" applyNumberFormat="1" applyFill="1"/>
    <xf numFmtId="0" fontId="3" fillId="3" borderId="0" xfId="3" applyFill="1"/>
    <xf numFmtId="2" fontId="3" fillId="3" borderId="0" xfId="3" applyNumberFormat="1" applyFill="1"/>
    <xf numFmtId="2" fontId="0" fillId="0" borderId="0" xfId="0" applyNumberFormat="1"/>
    <xf numFmtId="164" fontId="0" fillId="0" borderId="0" xfId="0" applyNumberFormat="1"/>
    <xf numFmtId="0" fontId="15" fillId="2" borderId="0" xfId="0" applyFont="1" applyFill="1"/>
    <xf numFmtId="0" fontId="8" fillId="2" borderId="4" xfId="2" applyFont="1" applyFill="1" applyBorder="1" applyAlignment="1">
      <alignment horizontal="center"/>
    </xf>
    <xf numFmtId="0" fontId="8" fillId="2" borderId="5" xfId="2" applyFont="1" applyFill="1" applyBorder="1" applyAlignment="1">
      <alignment horizontal="center"/>
    </xf>
    <xf numFmtId="0" fontId="8" fillId="2" borderId="6" xfId="2" applyFont="1" applyFill="1" applyBorder="1" applyAlignment="1">
      <alignment horizontal="center"/>
    </xf>
    <xf numFmtId="0" fontId="0" fillId="2" borderId="0" xfId="0" applyFill="1" applyAlignment="1">
      <alignment horizontal="center" wrapText="1"/>
    </xf>
    <xf numFmtId="0" fontId="8" fillId="2" borderId="10" xfId="2" applyFont="1" applyFill="1" applyBorder="1" applyAlignment="1">
      <alignment horizontal="center"/>
    </xf>
    <xf numFmtId="0" fontId="8" fillId="2" borderId="0" xfId="2" applyFont="1" applyFill="1" applyBorder="1" applyAlignment="1">
      <alignment horizontal="center"/>
    </xf>
    <xf numFmtId="0" fontId="8" fillId="2" borderId="11" xfId="2" applyFont="1" applyFill="1" applyBorder="1" applyAlignment="1">
      <alignment horizontal="center"/>
    </xf>
    <xf numFmtId="0" fontId="5" fillId="2" borderId="0" xfId="0" applyFont="1" applyFill="1" applyAlignment="1" applyProtection="1">
      <alignment horizontal="center" vertical="center" wrapText="1"/>
    </xf>
    <xf numFmtId="0" fontId="6" fillId="2" borderId="1" xfId="0" applyFont="1" applyFill="1" applyBorder="1" applyAlignment="1">
      <alignment horizontal="center" vertical="center"/>
    </xf>
    <xf numFmtId="0" fontId="6" fillId="2" borderId="2" xfId="0" applyFont="1" applyFill="1" applyBorder="1" applyAlignment="1">
      <alignment horizontal="center" vertical="center"/>
    </xf>
    <xf numFmtId="0" fontId="6" fillId="2" borderId="3" xfId="0" applyFont="1" applyFill="1" applyBorder="1" applyAlignment="1">
      <alignment horizontal="center" vertical="center"/>
    </xf>
    <xf numFmtId="0" fontId="6" fillId="2" borderId="4" xfId="0" applyFont="1" applyFill="1" applyBorder="1" applyAlignment="1">
      <alignment horizontal="center" vertical="center"/>
    </xf>
    <xf numFmtId="0" fontId="6" fillId="2" borderId="5" xfId="0" applyFont="1" applyFill="1" applyBorder="1" applyAlignment="1">
      <alignment horizontal="center" vertical="center"/>
    </xf>
    <xf numFmtId="0" fontId="6" fillId="2" borderId="6" xfId="0" applyFont="1" applyFill="1" applyBorder="1" applyAlignment="1">
      <alignment horizontal="center" vertical="center"/>
    </xf>
    <xf numFmtId="0" fontId="8" fillId="2" borderId="1" xfId="2" applyFont="1" applyFill="1" applyBorder="1" applyAlignment="1">
      <alignment horizontal="center"/>
    </xf>
    <xf numFmtId="0" fontId="8" fillId="2" borderId="2" xfId="2" applyFont="1" applyFill="1" applyBorder="1" applyAlignment="1">
      <alignment horizontal="center"/>
    </xf>
    <xf numFmtId="0" fontId="8" fillId="2" borderId="3" xfId="2" applyFont="1" applyFill="1" applyBorder="1" applyAlignment="1">
      <alignment horizontal="center"/>
    </xf>
    <xf numFmtId="0" fontId="2" fillId="6" borderId="7" xfId="3" applyFont="1" applyFill="1" applyBorder="1" applyAlignment="1">
      <alignment horizontal="center" vertical="center"/>
    </xf>
    <xf numFmtId="0" fontId="2" fillId="6" borderId="8" xfId="3" applyFont="1" applyFill="1" applyBorder="1" applyAlignment="1">
      <alignment horizontal="center" vertical="center"/>
    </xf>
    <xf numFmtId="0" fontId="2" fillId="6" borderId="12" xfId="3" applyFont="1" applyFill="1" applyBorder="1" applyAlignment="1">
      <alignment horizontal="center" vertical="center"/>
    </xf>
    <xf numFmtId="0" fontId="2" fillId="6" borderId="13" xfId="3" applyFont="1" applyFill="1" applyBorder="1" applyAlignment="1">
      <alignment horizontal="center" vertical="center"/>
    </xf>
    <xf numFmtId="0" fontId="2" fillId="6" borderId="9" xfId="3" applyFont="1" applyFill="1" applyBorder="1" applyAlignment="1">
      <alignment horizontal="center" vertical="center"/>
    </xf>
    <xf numFmtId="0" fontId="2" fillId="6" borderId="14" xfId="3" applyFont="1" applyFill="1" applyBorder="1" applyAlignment="1">
      <alignment horizontal="center" vertical="center"/>
    </xf>
    <xf numFmtId="0" fontId="9" fillId="3" borderId="0" xfId="0" applyFont="1" applyFill="1" applyAlignment="1">
      <alignment horizontal="center" vertical="center"/>
    </xf>
    <xf numFmtId="0" fontId="11" fillId="3" borderId="0" xfId="0" applyFont="1" applyFill="1" applyAlignment="1">
      <alignment horizontal="center" vertical="center"/>
    </xf>
    <xf numFmtId="10" fontId="10" fillId="4" borderId="15" xfId="1" applyNumberFormat="1" applyFont="1" applyFill="1" applyBorder="1" applyAlignment="1">
      <alignment horizontal="center" vertical="center"/>
    </xf>
    <xf numFmtId="10" fontId="10" fillId="4" borderId="16" xfId="1" applyNumberFormat="1" applyFont="1" applyFill="1" applyBorder="1" applyAlignment="1">
      <alignment horizontal="center" vertical="center"/>
    </xf>
    <xf numFmtId="10" fontId="10" fillId="4" borderId="17" xfId="1" applyNumberFormat="1" applyFont="1" applyFill="1" applyBorder="1" applyAlignment="1">
      <alignment horizontal="center" vertical="center"/>
    </xf>
    <xf numFmtId="0" fontId="13" fillId="2" borderId="1" xfId="0" applyFont="1" applyFill="1" applyBorder="1" applyAlignment="1">
      <alignment horizontal="left" vertical="center" wrapText="1"/>
    </xf>
    <xf numFmtId="0" fontId="13" fillId="2" borderId="3" xfId="0" applyFont="1" applyFill="1" applyBorder="1" applyAlignment="1">
      <alignment horizontal="left" vertical="center" wrapText="1"/>
    </xf>
    <xf numFmtId="0" fontId="13" fillId="2" borderId="10" xfId="0" applyFont="1" applyFill="1" applyBorder="1" applyAlignment="1">
      <alignment horizontal="left" vertical="center" wrapText="1"/>
    </xf>
    <xf numFmtId="0" fontId="13" fillId="2" borderId="11" xfId="0" applyFont="1" applyFill="1" applyBorder="1" applyAlignment="1">
      <alignment horizontal="left" vertical="center" wrapText="1"/>
    </xf>
    <xf numFmtId="0" fontId="13" fillId="2" borderId="4" xfId="0" applyFont="1" applyFill="1" applyBorder="1" applyAlignment="1">
      <alignment horizontal="left" vertical="center" wrapText="1"/>
    </xf>
    <xf numFmtId="0" fontId="13" fillId="2" borderId="6" xfId="0" applyFont="1" applyFill="1" applyBorder="1" applyAlignment="1">
      <alignment horizontal="left" vertical="center" wrapText="1"/>
    </xf>
    <xf numFmtId="0" fontId="0" fillId="2" borderId="1" xfId="0" applyFill="1" applyBorder="1" applyAlignment="1">
      <alignment horizontal="left" vertical="center" wrapText="1"/>
    </xf>
    <xf numFmtId="0" fontId="0" fillId="2" borderId="3" xfId="0" applyFill="1" applyBorder="1" applyAlignment="1">
      <alignment horizontal="left" vertical="center" wrapText="1"/>
    </xf>
    <xf numFmtId="0" fontId="0" fillId="2" borderId="10" xfId="0" applyFill="1" applyBorder="1" applyAlignment="1">
      <alignment horizontal="left" vertical="center" wrapText="1"/>
    </xf>
    <xf numFmtId="0" fontId="0" fillId="2" borderId="11" xfId="0" applyFill="1" applyBorder="1" applyAlignment="1">
      <alignment horizontal="left" vertical="center" wrapText="1"/>
    </xf>
    <xf numFmtId="0" fontId="0" fillId="2" borderId="4" xfId="0" applyFill="1" applyBorder="1" applyAlignment="1">
      <alignment horizontal="left" vertical="center" wrapText="1"/>
    </xf>
    <xf numFmtId="0" fontId="0" fillId="2" borderId="6" xfId="0" applyFill="1" applyBorder="1" applyAlignment="1">
      <alignment horizontal="left" vertical="center" wrapText="1"/>
    </xf>
    <xf numFmtId="0" fontId="0" fillId="2" borderId="1" xfId="0" applyFill="1" applyBorder="1" applyAlignment="1">
      <alignment horizontal="center" vertical="center" wrapText="1"/>
    </xf>
    <xf numFmtId="0" fontId="0" fillId="2" borderId="2" xfId="0" applyFill="1" applyBorder="1" applyAlignment="1">
      <alignment horizontal="center" vertical="center" wrapText="1"/>
    </xf>
    <xf numFmtId="0" fontId="0" fillId="2" borderId="3" xfId="0" applyFill="1" applyBorder="1" applyAlignment="1">
      <alignment horizontal="center" vertical="center" wrapText="1"/>
    </xf>
    <xf numFmtId="0" fontId="0" fillId="2" borderId="10" xfId="0" applyFill="1" applyBorder="1" applyAlignment="1">
      <alignment horizontal="center" vertical="center" wrapText="1"/>
    </xf>
    <xf numFmtId="0" fontId="0" fillId="2" borderId="0" xfId="0" applyFill="1" applyAlignment="1">
      <alignment horizontal="center" vertical="center" wrapText="1"/>
    </xf>
    <xf numFmtId="0" fontId="0" fillId="2" borderId="11" xfId="0" applyFill="1" applyBorder="1" applyAlignment="1">
      <alignment horizontal="center" vertical="center" wrapText="1"/>
    </xf>
    <xf numFmtId="0" fontId="0" fillId="2" borderId="4" xfId="0" applyFill="1" applyBorder="1" applyAlignment="1">
      <alignment horizontal="center" vertical="center" wrapText="1"/>
    </xf>
    <xf numFmtId="0" fontId="0" fillId="2" borderId="5" xfId="0" applyFill="1" applyBorder="1" applyAlignment="1">
      <alignment horizontal="center" vertical="center" wrapText="1"/>
    </xf>
    <xf numFmtId="0" fontId="0" fillId="2" borderId="6" xfId="0" applyFill="1" applyBorder="1" applyAlignment="1">
      <alignment horizontal="center" vertical="center" wrapText="1"/>
    </xf>
    <xf numFmtId="0" fontId="0" fillId="2" borderId="2" xfId="0" applyFill="1" applyBorder="1" applyAlignment="1">
      <alignment horizontal="left" vertical="center" wrapText="1"/>
    </xf>
    <xf numFmtId="0" fontId="0" fillId="2" borderId="0" xfId="0" applyFill="1" applyAlignment="1">
      <alignment horizontal="left" vertical="center" wrapText="1"/>
    </xf>
    <xf numFmtId="0" fontId="0" fillId="2" borderId="5" xfId="0" applyFill="1" applyBorder="1" applyAlignment="1">
      <alignment horizontal="left" vertical="center" wrapText="1"/>
    </xf>
    <xf numFmtId="0" fontId="0" fillId="2" borderId="1" xfId="0" applyFont="1" applyFill="1" applyBorder="1" applyAlignment="1">
      <alignment horizontal="left" vertical="center" wrapText="1"/>
    </xf>
    <xf numFmtId="0" fontId="0" fillId="2" borderId="3" xfId="0" applyFont="1" applyFill="1" applyBorder="1" applyAlignment="1">
      <alignment horizontal="left" vertical="center" wrapText="1"/>
    </xf>
    <xf numFmtId="0" fontId="0" fillId="2" borderId="10" xfId="0" applyFont="1" applyFill="1" applyBorder="1" applyAlignment="1">
      <alignment horizontal="left" vertical="center" wrapText="1"/>
    </xf>
    <xf numFmtId="0" fontId="0" fillId="2" borderId="11" xfId="0" applyFont="1" applyFill="1" applyBorder="1" applyAlignment="1">
      <alignment horizontal="left" vertical="center" wrapText="1"/>
    </xf>
    <xf numFmtId="0" fontId="0" fillId="2" borderId="4" xfId="0" applyFont="1" applyFill="1" applyBorder="1" applyAlignment="1">
      <alignment horizontal="left" vertical="center" wrapText="1"/>
    </xf>
    <xf numFmtId="0" fontId="0" fillId="2" borderId="6" xfId="0" applyFont="1" applyFill="1" applyBorder="1" applyAlignment="1">
      <alignment horizontal="left" vertical="center" wrapText="1"/>
    </xf>
  </cellXfs>
  <cellStyles count="4">
    <cellStyle name="Énfasis5" xfId="3" builtinId="45"/>
    <cellStyle name="Hipervínculo" xfId="2" builtinId="8"/>
    <cellStyle name="Normal" xfId="0" builtinId="0"/>
    <cellStyle name="Porcentaje" xfId="1" builtinId="5"/>
  </cellStyles>
  <dxfs count="42">
    <dxf>
      <numFmt numFmtId="2" formatCode="0.00"/>
    </dxf>
    <dxf>
      <numFmt numFmtId="164" formatCode="0.0%"/>
    </dxf>
    <dxf>
      <numFmt numFmtId="14" formatCode="0.00%"/>
    </dxf>
    <dxf>
      <numFmt numFmtId="2" formatCode="0.00"/>
    </dxf>
    <dxf>
      <numFmt numFmtId="2" formatCode="0.00"/>
    </dxf>
    <dxf>
      <numFmt numFmtId="14" formatCode="0.00%"/>
    </dxf>
    <dxf>
      <numFmt numFmtId="2" formatCode="0.00"/>
    </dxf>
    <dxf>
      <numFmt numFmtId="2" formatCode="0.00"/>
    </dxf>
    <dxf>
      <numFmt numFmtId="14" formatCode="0.00%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164" formatCode="0.0%"/>
    </dxf>
    <dxf>
      <numFmt numFmtId="14" formatCode="0.00%"/>
    </dxf>
    <dxf>
      <numFmt numFmtId="2" formatCode="0.00"/>
    </dxf>
    <dxf>
      <numFmt numFmtId="2" formatCode="0.00"/>
    </dxf>
    <dxf>
      <numFmt numFmtId="2" formatCode="0.00"/>
    </dxf>
    <dxf>
      <numFmt numFmtId="164" formatCode="0.0%"/>
    </dxf>
    <dxf>
      <numFmt numFmtId="14" formatCode="0.00%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  <dxf>
      <numFmt numFmtId="2" formatCode="0.0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pivotCacheDefinition" Target="pivotCache/pivotCacheDefinition11.xml"/><Relationship Id="rId21" Type="http://schemas.openxmlformats.org/officeDocument/2006/relationships/pivotCacheDefinition" Target="pivotCache/pivotCacheDefinition6.xml"/><Relationship Id="rId42" Type="http://schemas.openxmlformats.org/officeDocument/2006/relationships/pivotCacheDefinition" Target="pivotCache/pivotCacheDefinition27.xml"/><Relationship Id="rId47" Type="http://schemas.openxmlformats.org/officeDocument/2006/relationships/pivotCacheDefinition" Target="pivotCache/pivotCacheDefinition32.xml"/><Relationship Id="rId63" Type="http://schemas.openxmlformats.org/officeDocument/2006/relationships/pivotCacheDefinition" Target="pivotCache/pivotCacheDefinition48.xml"/><Relationship Id="rId68" Type="http://schemas.openxmlformats.org/officeDocument/2006/relationships/pivotCacheDefinition" Target="pivotCache/pivotCacheDefinition53.xml"/><Relationship Id="rId84" Type="http://schemas.openxmlformats.org/officeDocument/2006/relationships/theme" Target="theme/theme1.xml"/><Relationship Id="rId89" Type="http://schemas.openxmlformats.org/officeDocument/2006/relationships/powerPivotData" Target="model/item.data"/><Relationship Id="rId7" Type="http://schemas.openxmlformats.org/officeDocument/2006/relationships/worksheet" Target="worksheets/sheet7.xml"/><Relationship Id="rId71" Type="http://schemas.openxmlformats.org/officeDocument/2006/relationships/pivotCacheDefinition" Target="pivotCache/pivotCacheDefinition56.xml"/><Relationship Id="rId92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pivotCacheDefinition" Target="pivotCache/pivotCacheDefinition1.xml"/><Relationship Id="rId29" Type="http://schemas.openxmlformats.org/officeDocument/2006/relationships/pivotCacheDefinition" Target="pivotCache/pivotCacheDefinition14.xml"/><Relationship Id="rId11" Type="http://schemas.openxmlformats.org/officeDocument/2006/relationships/worksheet" Target="worksheets/sheet11.xml"/><Relationship Id="rId24" Type="http://schemas.openxmlformats.org/officeDocument/2006/relationships/pivotCacheDefinition" Target="pivotCache/pivotCacheDefinition9.xml"/><Relationship Id="rId32" Type="http://schemas.openxmlformats.org/officeDocument/2006/relationships/pivotCacheDefinition" Target="pivotCache/pivotCacheDefinition17.xml"/><Relationship Id="rId37" Type="http://schemas.openxmlformats.org/officeDocument/2006/relationships/pivotCacheDefinition" Target="pivotCache/pivotCacheDefinition22.xml"/><Relationship Id="rId40" Type="http://schemas.openxmlformats.org/officeDocument/2006/relationships/pivotCacheDefinition" Target="pivotCache/pivotCacheDefinition25.xml"/><Relationship Id="rId45" Type="http://schemas.openxmlformats.org/officeDocument/2006/relationships/pivotCacheDefinition" Target="pivotCache/pivotCacheDefinition30.xml"/><Relationship Id="rId53" Type="http://schemas.openxmlformats.org/officeDocument/2006/relationships/pivotCacheDefinition" Target="pivotCache/pivotCacheDefinition38.xml"/><Relationship Id="rId58" Type="http://schemas.openxmlformats.org/officeDocument/2006/relationships/pivotCacheDefinition" Target="pivotCache/pivotCacheDefinition43.xml"/><Relationship Id="rId66" Type="http://schemas.openxmlformats.org/officeDocument/2006/relationships/pivotCacheDefinition" Target="pivotCache/pivotCacheDefinition51.xml"/><Relationship Id="rId74" Type="http://schemas.microsoft.com/office/2007/relationships/slicerCache" Target="slicerCaches/slicerCache2.xml"/><Relationship Id="rId79" Type="http://schemas.microsoft.com/office/2007/relationships/slicerCache" Target="slicerCaches/slicerCache7.xml"/><Relationship Id="rId87" Type="http://schemas.openxmlformats.org/officeDocument/2006/relationships/sharedStrings" Target="sharedStrings.xml"/><Relationship Id="rId102" Type="http://schemas.openxmlformats.org/officeDocument/2006/relationships/customXml" Target="../customXml/item12.xml"/><Relationship Id="rId5" Type="http://schemas.openxmlformats.org/officeDocument/2006/relationships/worksheet" Target="worksheets/sheet5.xml"/><Relationship Id="rId61" Type="http://schemas.openxmlformats.org/officeDocument/2006/relationships/pivotCacheDefinition" Target="pivotCache/pivotCacheDefinition46.xml"/><Relationship Id="rId82" Type="http://schemas.microsoft.com/office/2007/relationships/slicerCache" Target="slicerCaches/slicerCache10.xml"/><Relationship Id="rId90" Type="http://schemas.openxmlformats.org/officeDocument/2006/relationships/calcChain" Target="calcChain.xml"/><Relationship Id="rId95" Type="http://schemas.openxmlformats.org/officeDocument/2006/relationships/customXml" Target="../customXml/item5.xml"/><Relationship Id="rId19" Type="http://schemas.openxmlformats.org/officeDocument/2006/relationships/pivotCacheDefinition" Target="pivotCache/pivotCacheDefinition4.xml"/><Relationship Id="rId14" Type="http://schemas.openxmlformats.org/officeDocument/2006/relationships/worksheet" Target="worksheets/sheet14.xml"/><Relationship Id="rId22" Type="http://schemas.openxmlformats.org/officeDocument/2006/relationships/pivotCacheDefinition" Target="pivotCache/pivotCacheDefinition7.xml"/><Relationship Id="rId27" Type="http://schemas.openxmlformats.org/officeDocument/2006/relationships/pivotCacheDefinition" Target="pivotCache/pivotCacheDefinition12.xml"/><Relationship Id="rId30" Type="http://schemas.openxmlformats.org/officeDocument/2006/relationships/pivotCacheDefinition" Target="pivotCache/pivotCacheDefinition15.xml"/><Relationship Id="rId35" Type="http://schemas.openxmlformats.org/officeDocument/2006/relationships/pivotCacheDefinition" Target="pivotCache/pivotCacheDefinition20.xml"/><Relationship Id="rId43" Type="http://schemas.openxmlformats.org/officeDocument/2006/relationships/pivotCacheDefinition" Target="pivotCache/pivotCacheDefinition28.xml"/><Relationship Id="rId48" Type="http://schemas.openxmlformats.org/officeDocument/2006/relationships/pivotCacheDefinition" Target="pivotCache/pivotCacheDefinition33.xml"/><Relationship Id="rId56" Type="http://schemas.openxmlformats.org/officeDocument/2006/relationships/pivotCacheDefinition" Target="pivotCache/pivotCacheDefinition41.xml"/><Relationship Id="rId64" Type="http://schemas.openxmlformats.org/officeDocument/2006/relationships/pivotCacheDefinition" Target="pivotCache/pivotCacheDefinition49.xml"/><Relationship Id="rId69" Type="http://schemas.openxmlformats.org/officeDocument/2006/relationships/pivotCacheDefinition" Target="pivotCache/pivotCacheDefinition54.xml"/><Relationship Id="rId77" Type="http://schemas.microsoft.com/office/2007/relationships/slicerCache" Target="slicerCaches/slicerCache5.xml"/><Relationship Id="rId100" Type="http://schemas.openxmlformats.org/officeDocument/2006/relationships/customXml" Target="../customXml/item10.xml"/><Relationship Id="rId105" Type="http://schemas.openxmlformats.org/officeDocument/2006/relationships/customXml" Target="../customXml/item15.xml"/><Relationship Id="rId8" Type="http://schemas.openxmlformats.org/officeDocument/2006/relationships/worksheet" Target="worksheets/sheet8.xml"/><Relationship Id="rId51" Type="http://schemas.openxmlformats.org/officeDocument/2006/relationships/pivotCacheDefinition" Target="pivotCache/pivotCacheDefinition36.xml"/><Relationship Id="rId72" Type="http://schemas.openxmlformats.org/officeDocument/2006/relationships/pivotCacheDefinition" Target="pivotCache/pivotCacheDefinition57.xml"/><Relationship Id="rId80" Type="http://schemas.microsoft.com/office/2007/relationships/slicerCache" Target="slicerCaches/slicerCache8.xml"/><Relationship Id="rId85" Type="http://schemas.openxmlformats.org/officeDocument/2006/relationships/connections" Target="connections.xml"/><Relationship Id="rId93" Type="http://schemas.openxmlformats.org/officeDocument/2006/relationships/customXml" Target="../customXml/item3.xml"/><Relationship Id="rId98" Type="http://schemas.openxmlformats.org/officeDocument/2006/relationships/customXml" Target="../customXml/item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pivotCacheDefinition" Target="pivotCache/pivotCacheDefinition2.xml"/><Relationship Id="rId25" Type="http://schemas.openxmlformats.org/officeDocument/2006/relationships/pivotCacheDefinition" Target="pivotCache/pivotCacheDefinition10.xml"/><Relationship Id="rId33" Type="http://schemas.openxmlformats.org/officeDocument/2006/relationships/pivotCacheDefinition" Target="pivotCache/pivotCacheDefinition18.xml"/><Relationship Id="rId38" Type="http://schemas.openxmlformats.org/officeDocument/2006/relationships/pivotCacheDefinition" Target="pivotCache/pivotCacheDefinition23.xml"/><Relationship Id="rId46" Type="http://schemas.openxmlformats.org/officeDocument/2006/relationships/pivotCacheDefinition" Target="pivotCache/pivotCacheDefinition31.xml"/><Relationship Id="rId59" Type="http://schemas.openxmlformats.org/officeDocument/2006/relationships/pivotCacheDefinition" Target="pivotCache/pivotCacheDefinition44.xml"/><Relationship Id="rId67" Type="http://schemas.openxmlformats.org/officeDocument/2006/relationships/pivotCacheDefinition" Target="pivotCache/pivotCacheDefinition52.xml"/><Relationship Id="rId103" Type="http://schemas.openxmlformats.org/officeDocument/2006/relationships/customXml" Target="../customXml/item13.xml"/><Relationship Id="rId20" Type="http://schemas.openxmlformats.org/officeDocument/2006/relationships/pivotCacheDefinition" Target="pivotCache/pivotCacheDefinition5.xml"/><Relationship Id="rId41" Type="http://schemas.openxmlformats.org/officeDocument/2006/relationships/pivotCacheDefinition" Target="pivotCache/pivotCacheDefinition26.xml"/><Relationship Id="rId54" Type="http://schemas.openxmlformats.org/officeDocument/2006/relationships/pivotCacheDefinition" Target="pivotCache/pivotCacheDefinition39.xml"/><Relationship Id="rId62" Type="http://schemas.openxmlformats.org/officeDocument/2006/relationships/pivotCacheDefinition" Target="pivotCache/pivotCacheDefinition47.xml"/><Relationship Id="rId70" Type="http://schemas.openxmlformats.org/officeDocument/2006/relationships/pivotCacheDefinition" Target="pivotCache/pivotCacheDefinition55.xml"/><Relationship Id="rId75" Type="http://schemas.microsoft.com/office/2007/relationships/slicerCache" Target="slicerCaches/slicerCache3.xml"/><Relationship Id="rId83" Type="http://schemas.microsoft.com/office/2007/relationships/slicerCache" Target="slicerCaches/slicerCache11.xml"/><Relationship Id="rId88" Type="http://schemas.openxmlformats.org/officeDocument/2006/relationships/sheetMetadata" Target="metadata.xml"/><Relationship Id="rId91" Type="http://schemas.openxmlformats.org/officeDocument/2006/relationships/customXml" Target="../customXml/item1.xml"/><Relationship Id="rId96" Type="http://schemas.openxmlformats.org/officeDocument/2006/relationships/customXml" Target="../customXml/item6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pivotCacheDefinition" Target="pivotCache/pivotCacheDefinition8.xml"/><Relationship Id="rId28" Type="http://schemas.openxmlformats.org/officeDocument/2006/relationships/pivotCacheDefinition" Target="pivotCache/pivotCacheDefinition13.xml"/><Relationship Id="rId36" Type="http://schemas.openxmlformats.org/officeDocument/2006/relationships/pivotCacheDefinition" Target="pivotCache/pivotCacheDefinition21.xml"/><Relationship Id="rId49" Type="http://schemas.openxmlformats.org/officeDocument/2006/relationships/pivotCacheDefinition" Target="pivotCache/pivotCacheDefinition34.xml"/><Relationship Id="rId57" Type="http://schemas.openxmlformats.org/officeDocument/2006/relationships/pivotCacheDefinition" Target="pivotCache/pivotCacheDefinition42.xml"/><Relationship Id="rId106" Type="http://schemas.openxmlformats.org/officeDocument/2006/relationships/customXml" Target="../customXml/item16.xml"/><Relationship Id="rId10" Type="http://schemas.openxmlformats.org/officeDocument/2006/relationships/worksheet" Target="worksheets/sheet10.xml"/><Relationship Id="rId31" Type="http://schemas.openxmlformats.org/officeDocument/2006/relationships/pivotCacheDefinition" Target="pivotCache/pivotCacheDefinition16.xml"/><Relationship Id="rId44" Type="http://schemas.openxmlformats.org/officeDocument/2006/relationships/pivotCacheDefinition" Target="pivotCache/pivotCacheDefinition29.xml"/><Relationship Id="rId52" Type="http://schemas.openxmlformats.org/officeDocument/2006/relationships/pivotCacheDefinition" Target="pivotCache/pivotCacheDefinition37.xml"/><Relationship Id="rId60" Type="http://schemas.openxmlformats.org/officeDocument/2006/relationships/pivotCacheDefinition" Target="pivotCache/pivotCacheDefinition45.xml"/><Relationship Id="rId65" Type="http://schemas.openxmlformats.org/officeDocument/2006/relationships/pivotCacheDefinition" Target="pivotCache/pivotCacheDefinition50.xml"/><Relationship Id="rId73" Type="http://schemas.microsoft.com/office/2007/relationships/slicerCache" Target="slicerCaches/slicerCache1.xml"/><Relationship Id="rId78" Type="http://schemas.microsoft.com/office/2007/relationships/slicerCache" Target="slicerCaches/slicerCache6.xml"/><Relationship Id="rId81" Type="http://schemas.microsoft.com/office/2007/relationships/slicerCache" Target="slicerCaches/slicerCache9.xml"/><Relationship Id="rId86" Type="http://schemas.openxmlformats.org/officeDocument/2006/relationships/styles" Target="styles.xml"/><Relationship Id="rId94" Type="http://schemas.openxmlformats.org/officeDocument/2006/relationships/customXml" Target="../customXml/item4.xml"/><Relationship Id="rId99" Type="http://schemas.openxmlformats.org/officeDocument/2006/relationships/customXml" Target="../customXml/item9.xml"/><Relationship Id="rId101" Type="http://schemas.openxmlformats.org/officeDocument/2006/relationships/customXml" Target="../customXml/item1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pivotCacheDefinition" Target="pivotCache/pivotCacheDefinition3.xml"/><Relationship Id="rId39" Type="http://schemas.openxmlformats.org/officeDocument/2006/relationships/pivotCacheDefinition" Target="pivotCache/pivotCacheDefinition24.xml"/><Relationship Id="rId34" Type="http://schemas.openxmlformats.org/officeDocument/2006/relationships/pivotCacheDefinition" Target="pivotCache/pivotCacheDefinition19.xml"/><Relationship Id="rId50" Type="http://schemas.openxmlformats.org/officeDocument/2006/relationships/pivotCacheDefinition" Target="pivotCache/pivotCacheDefinition35.xml"/><Relationship Id="rId55" Type="http://schemas.openxmlformats.org/officeDocument/2006/relationships/pivotCacheDefinition" Target="pivotCache/pivotCacheDefinition40.xml"/><Relationship Id="rId76" Type="http://schemas.microsoft.com/office/2007/relationships/slicerCache" Target="slicerCaches/slicerCache4.xml"/><Relationship Id="rId97" Type="http://schemas.openxmlformats.org/officeDocument/2006/relationships/customXml" Target="../customXml/item7.xml"/><Relationship Id="rId104" Type="http://schemas.openxmlformats.org/officeDocument/2006/relationships/customXml" Target="../customXml/item14.xml"/></Relationships>
</file>

<file path=xl/charts/_rels/chart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microsoft.com/office/2011/relationships/chartColorStyle" Target="colors14.xml"/><Relationship Id="rId1" Type="http://schemas.microsoft.com/office/2011/relationships/chartStyle" Target="style14.xml"/><Relationship Id="rId5" Type="http://schemas.openxmlformats.org/officeDocument/2006/relationships/image" Target="../media/image9.png"/><Relationship Id="rId4" Type="http://schemas.openxmlformats.org/officeDocument/2006/relationships/image" Target="../media/image8.png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24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25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26.xml.rels><?xml version="1.0" encoding="UTF-8" standalone="yes"?>
<Relationships xmlns="http://schemas.openxmlformats.org/package/2006/relationships"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27.xml.rels><?xml version="1.0" encoding="UTF-8" standalone="yes"?>
<Relationships xmlns="http://schemas.openxmlformats.org/package/2006/relationships"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[Boletín Universidad Santo Tomás 30 de septiembre de 2022 VF.xlsx]1a!TablaDinámica27</c:name>
    <c:fmtId val="4"/>
  </c:pivotSource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blipFill dpi="0" rotWithShape="1">
            <a:blip xmlns:r="http://schemas.openxmlformats.org/officeDocument/2006/relationships" r:embed="rId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>
            <a:noFill/>
          </a:ln>
          <a:effectLst/>
        </c:spPr>
      </c:pivotFmt>
      <c:pivotFmt>
        <c:idx val="4"/>
        <c:spPr>
          <a:blipFill dpi="0" rotWithShape="1">
            <a:blip xmlns:r="http://schemas.openxmlformats.org/officeDocument/2006/relationships" r:embed="rId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>
            <a:noFill/>
          </a:ln>
          <a:effectLst/>
        </c:spPr>
      </c:pivotFmt>
      <c:pivotFmt>
        <c:idx val="5"/>
        <c:spPr>
          <a:blipFill dpi="0" rotWithShape="1">
            <a:blip xmlns:r="http://schemas.openxmlformats.org/officeDocument/2006/relationships" r:embed="rId3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>
            <a:noFill/>
          </a:ln>
          <a:effectLst/>
        </c:spPr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blipFill dpi="0" rotWithShape="1">
            <a:blip xmlns:r="http://schemas.openxmlformats.org/officeDocument/2006/relationships" r:embed="rId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>
            <a:noFill/>
          </a:ln>
          <a:effectLst/>
        </c:spPr>
      </c:pivotFmt>
      <c:pivotFmt>
        <c:idx val="8"/>
        <c:spPr>
          <a:blipFill dpi="0" rotWithShape="1">
            <a:blip xmlns:r="http://schemas.openxmlformats.org/officeDocument/2006/relationships" r:embed="rId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>
            <a:noFill/>
          </a:ln>
          <a:effectLst/>
        </c:spPr>
      </c:pivotFmt>
      <c:pivotFmt>
        <c:idx val="9"/>
        <c:spPr>
          <a:blipFill dpi="0" rotWithShape="1">
            <a:blip xmlns:r="http://schemas.openxmlformats.org/officeDocument/2006/relationships" r:embed="rId3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>
            <a:noFill/>
          </a:ln>
          <a:effectLst/>
        </c:spPr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spPr>
          <a:blipFill dpi="0" rotWithShape="1">
            <a:blip xmlns:r="http://schemas.openxmlformats.org/officeDocument/2006/relationships" r:embed="rId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>
            <a:noFill/>
          </a:ln>
          <a:effectLst/>
        </c:spPr>
      </c:pivotFmt>
      <c:pivotFmt>
        <c:idx val="12"/>
        <c:spPr>
          <a:blipFill dpi="0" rotWithShape="1">
            <a:blip xmlns:r="http://schemas.openxmlformats.org/officeDocument/2006/relationships" r:embed="rId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>
            <a:noFill/>
          </a:ln>
          <a:effectLst/>
        </c:spPr>
      </c:pivotFmt>
      <c:pivotFmt>
        <c:idx val="13"/>
        <c:spPr>
          <a:blipFill dpi="0" rotWithShape="1">
            <a:blip xmlns:r="http://schemas.openxmlformats.org/officeDocument/2006/relationships" r:embed="rId3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>
            <a:noFill/>
          </a:ln>
          <a:effectLst/>
        </c:spPr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blipFill dpi="0" rotWithShape="1">
            <a:blip xmlns:r="http://schemas.openxmlformats.org/officeDocument/2006/relationships" r:embed="rId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>
            <a:noFill/>
          </a:ln>
          <a:effectLst/>
        </c:spPr>
      </c:pivotFmt>
      <c:pivotFmt>
        <c:idx val="16"/>
        <c:spPr>
          <a:blipFill dpi="0" rotWithShape="1">
            <a:blip xmlns:r="http://schemas.openxmlformats.org/officeDocument/2006/relationships" r:embed="rId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>
            <a:noFill/>
          </a:ln>
          <a:effectLst/>
        </c:spPr>
      </c:pivotFmt>
      <c:pivotFmt>
        <c:idx val="17"/>
        <c:spPr>
          <a:blipFill dpi="0" rotWithShape="1">
            <a:blip xmlns:r="http://schemas.openxmlformats.org/officeDocument/2006/relationships" r:embed="rId3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>
            <a:noFill/>
          </a:ln>
          <a:effectLst/>
        </c:spPr>
      </c:pivotFmt>
      <c:pivotFmt>
        <c:idx val="18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spPr>
          <a:blipFill dpi="0" rotWithShape="1">
            <a:blip xmlns:r="http://schemas.openxmlformats.org/officeDocument/2006/relationships" r:embed="rId3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</c:spPr>
      </c:pivotFmt>
      <c:pivotFmt>
        <c:idx val="21"/>
        <c:spPr>
          <a:blipFill dpi="0" rotWithShape="1">
            <a:blip xmlns:r="http://schemas.openxmlformats.org/officeDocument/2006/relationships" r:embed="rId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</c:spPr>
      </c:pivotFmt>
      <c:pivotFmt>
        <c:idx val="22"/>
        <c:spPr>
          <a:blipFill dpi="0" rotWithShape="1">
            <a:blip xmlns:r="http://schemas.openxmlformats.org/officeDocument/2006/relationships" r:embed="rId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</c:spPr>
      </c:pivotFmt>
    </c:pivotFmts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'1a'!$B$18</c:f>
              <c:strCache>
                <c:ptCount val="1"/>
                <c:pt idx="0">
                  <c:v>Total</c:v>
                </c:pt>
              </c:strCache>
            </c:strRef>
          </c:tx>
          <c:invertIfNegative val="0"/>
          <c:dPt>
            <c:idx val="0"/>
            <c:invertIfNegative val="0"/>
            <c:bubble3D val="0"/>
            <c:spPr>
              <a:blipFill dpi="0" rotWithShape="1">
                <a:blip xmlns:r="http://schemas.openxmlformats.org/officeDocument/2006/relationships" r:embed="rId1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rcRect/>
                <a:stretch>
                  <a:fillRect/>
                </a:stretch>
              </a:blipFill>
            </c:spPr>
            <c:extLst>
              <c:ext xmlns:c16="http://schemas.microsoft.com/office/drawing/2014/chart" uri="{C3380CC4-5D6E-409C-BE32-E72D297353CC}">
                <c16:uniqueId val="{00000001-3FEB-4796-A875-1C8ECA7D020B}"/>
              </c:ext>
            </c:extLst>
          </c:dPt>
          <c:dPt>
            <c:idx val="1"/>
            <c:invertIfNegative val="0"/>
            <c:bubble3D val="0"/>
            <c:spPr>
              <a:blipFill dpi="0" rotWithShape="1">
                <a:blip xmlns:r="http://schemas.openxmlformats.org/officeDocument/2006/relationships" r:embed="rId3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rcRect/>
                <a:stretch>
                  <a:fillRect/>
                </a:stretch>
              </a:blipFill>
            </c:spPr>
            <c:extLst>
              <c:ext xmlns:c16="http://schemas.microsoft.com/office/drawing/2014/chart" uri="{C3380CC4-5D6E-409C-BE32-E72D297353CC}">
                <c16:uniqueId val="{00000003-3FEB-4796-A875-1C8ECA7D020B}"/>
              </c:ext>
            </c:extLst>
          </c:dPt>
          <c:dLbls>
            <c:numFmt formatCode="#,##0.00" sourceLinked="0"/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/>
                </a:pPr>
                <a:endParaRPr lang="es-CO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Ref>
              <c:f>'1a'!$A$19:$A$21</c:f>
              <c:strCache>
                <c:ptCount val="2"/>
                <c:pt idx="0">
                  <c:v>Femenino</c:v>
                </c:pt>
                <c:pt idx="1">
                  <c:v>Masculino</c:v>
                </c:pt>
              </c:strCache>
            </c:strRef>
          </c:cat>
          <c:val>
            <c:numRef>
              <c:f>'1a'!$B$19:$B$21</c:f>
              <c:numCache>
                <c:formatCode>General</c:formatCode>
                <c:ptCount val="2"/>
                <c:pt idx="0">
                  <c:v>54.841195731948758</c:v>
                </c:pt>
                <c:pt idx="1">
                  <c:v>54.937558580744394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CB52-45CB-997C-BF192877BF9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730064576"/>
        <c:axId val="730038784"/>
      </c:barChart>
      <c:catAx>
        <c:axId val="7300645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730038784"/>
        <c:crosses val="autoZero"/>
        <c:auto val="1"/>
        <c:lblAlgn val="ctr"/>
        <c:lblOffset val="100"/>
        <c:noMultiLvlLbl val="0"/>
      </c:catAx>
      <c:valAx>
        <c:axId val="73003878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730064576"/>
        <c:crosses val="autoZero"/>
        <c:crossBetween val="between"/>
      </c:valAx>
    </c:plotArea>
    <c:plotVisOnly val="1"/>
    <c:dispBlanksAs val="gap"/>
    <c:showDLblsOverMax val="0"/>
    <c:extLst/>
  </c:chart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pivotSource>
    <c:name>[Boletín Universidad Santo Tomás 30 de septiembre de 2022 VF.xlsx]1a!TablaDinámica28</c:name>
    <c:fmtId val="24"/>
  </c:pivotSource>
  <c:chart>
    <c:autoTitleDeleted val="0"/>
    <c:pivotFmts>
      <c:pivotFmt>
        <c:idx val="0"/>
        <c:dLbl>
          <c:idx val="0"/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bar"/>
        <c:grouping val="percentStacked"/>
        <c:varyColors val="0"/>
        <c:ser>
          <c:idx val="0"/>
          <c:order val="0"/>
          <c:tx>
            <c:strRef>
              <c:f>'1a'!$E$18:$E$19</c:f>
              <c:strCache>
                <c:ptCount val="1"/>
                <c:pt idx="0">
                  <c:v>No regular</c:v>
                </c:pt>
              </c:strCache>
            </c:strRef>
          </c:tx>
          <c:spPr>
            <a:solidFill>
              <a:schemeClr val="accent1">
                <a:tint val="77000"/>
                <a:alpha val="70000"/>
              </a:schemeClr>
            </a:solidFill>
            <a:ln>
              <a:noFill/>
            </a:ln>
            <a:effectLst/>
          </c:spPr>
          <c:invertIfNegative val="0"/>
          <c:dPt>
            <c:idx val="4"/>
            <c:invertIfNegative val="0"/>
            <c:bubble3D val="0"/>
            <c:spPr>
              <a:solidFill>
                <a:schemeClr val="accent1">
                  <a:tint val="77000"/>
                  <a:alpha val="70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6B05-43BB-AFE8-D44F31228D6E}"/>
              </c:ext>
            </c:extLst>
          </c:dPt>
          <c:dLbls>
            <c:dLbl>
              <c:idx val="4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75000"/>
                          <a:lumOff val="2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6="http://schemas.microsoft.com/office/drawing/2014/chart" uri="{C3380CC4-5D6E-409C-BE32-E72D297353CC}">
                  <c16:uniqueId val="{00000001-6B05-43BB-AFE8-D44F31228D6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'1a'!$D$20:$D$25</c:f>
              <c:strCache>
                <c:ptCount val="5"/>
                <c:pt idx="0">
                  <c:v>Desmovilizado</c:v>
                </c:pt>
                <c:pt idx="1">
                  <c:v>Desplazado</c:v>
                </c:pt>
                <c:pt idx="2">
                  <c:v>Ninguno</c:v>
                </c:pt>
                <c:pt idx="3">
                  <c:v>Reinsertado</c:v>
                </c:pt>
                <c:pt idx="4">
                  <c:v>Víctimas</c:v>
                </c:pt>
              </c:strCache>
            </c:strRef>
          </c:cat>
          <c:val>
            <c:numRef>
              <c:f>'1a'!$E$20:$E$25</c:f>
              <c:numCache>
                <c:formatCode>0.00%</c:formatCode>
                <c:ptCount val="5"/>
                <c:pt idx="0">
                  <c:v>5.0000000000000001E-4</c:v>
                </c:pt>
                <c:pt idx="1">
                  <c:v>2.7E-2</c:v>
                </c:pt>
                <c:pt idx="2">
                  <c:v>0.96099999999999997</c:v>
                </c:pt>
                <c:pt idx="3">
                  <c:v>1E-3</c:v>
                </c:pt>
                <c:pt idx="4">
                  <c:v>1.0500000000000001E-2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EC5-4F5F-B6BE-B7EAC5F4BCFC}"/>
            </c:ext>
          </c:extLst>
        </c:ser>
        <c:ser>
          <c:idx val="1"/>
          <c:order val="1"/>
          <c:tx>
            <c:strRef>
              <c:f>'1a'!$F$18:$F$19</c:f>
              <c:strCache>
                <c:ptCount val="1"/>
                <c:pt idx="0">
                  <c:v>Regular</c:v>
                </c:pt>
              </c:strCache>
            </c:strRef>
          </c:tx>
          <c:spPr>
            <a:solidFill>
              <a:schemeClr val="accent1">
                <a:shade val="76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'1a'!$D$20:$D$25</c:f>
              <c:strCache>
                <c:ptCount val="5"/>
                <c:pt idx="0">
                  <c:v>Desmovilizado</c:v>
                </c:pt>
                <c:pt idx="1">
                  <c:v>Desplazado</c:v>
                </c:pt>
                <c:pt idx="2">
                  <c:v>Ninguno</c:v>
                </c:pt>
                <c:pt idx="3">
                  <c:v>Reinsertado</c:v>
                </c:pt>
                <c:pt idx="4">
                  <c:v>Víctimas</c:v>
                </c:pt>
              </c:strCache>
            </c:strRef>
          </c:cat>
          <c:val>
            <c:numRef>
              <c:f>'1a'!$F$20:$F$25</c:f>
              <c:numCache>
                <c:formatCode>0.00%</c:formatCode>
                <c:ptCount val="5"/>
                <c:pt idx="0">
                  <c:v>4.3395243881270615E-4</c:v>
                </c:pt>
                <c:pt idx="1">
                  <c:v>1.9961812185384481E-2</c:v>
                </c:pt>
                <c:pt idx="2">
                  <c:v>0.97431001562228781</c:v>
                </c:pt>
                <c:pt idx="3">
                  <c:v>1.128276340913036E-3</c:v>
                </c:pt>
                <c:pt idx="4">
                  <c:v>4.1659434126019787E-3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6B05-43BB-AFE8-D44F31228D6E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50"/>
        <c:overlap val="100"/>
        <c:axId val="1575230016"/>
        <c:axId val="1575227936"/>
      </c:barChart>
      <c:catAx>
        <c:axId val="1575230016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575227936"/>
        <c:crosses val="autoZero"/>
        <c:auto val="1"/>
        <c:lblAlgn val="ctr"/>
        <c:lblOffset val="100"/>
        <c:noMultiLvlLbl val="0"/>
      </c:catAx>
      <c:valAx>
        <c:axId val="1575227936"/>
        <c:scaling>
          <c:orientation val="minMax"/>
        </c:scaling>
        <c:delete val="0"/>
        <c:axPos val="b"/>
        <c:majorGridlines>
          <c:spPr>
            <a:ln w="9525" cap="flat" cmpd="sng" algn="ctr">
              <a:gradFill>
                <a:gsLst>
                  <a:gs pos="0">
                    <a:schemeClr val="tx1">
                      <a:lumMod val="5000"/>
                      <a:lumOff val="95000"/>
                    </a:schemeClr>
                  </a:gs>
                  <a:gs pos="100000">
                    <a:schemeClr val="tx1">
                      <a:lumMod val="15000"/>
                      <a:lumOff val="8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57523001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[Boletín Universidad Santo Tomás 30 de septiembre de 2022 VF.xlsx]1a!TablaDinámica29</c:name>
    <c:fmtId val="19"/>
  </c:pivotSource>
  <c:chart>
    <c:autoTitleDeleted val="1"/>
    <c:pivotFmts>
      <c:pivotFmt>
        <c:idx val="0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  <a:sp3d/>
        </c:spPr>
        <c:marker>
          <c:symbol val="circle"/>
          <c:size val="6"/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 w="9525">
              <a:solidFill>
                <a:schemeClr val="accent1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  <a:sp3d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  <a:sp3d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'1a'!$B$27</c:f>
              <c:strCache>
                <c:ptCount val="1"/>
                <c:pt idx="0">
                  <c:v>Total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'1a'!$A$28:$A$30</c:f>
              <c:strCache>
                <c:ptCount val="2"/>
                <c:pt idx="0">
                  <c:v>Femenino</c:v>
                </c:pt>
                <c:pt idx="1">
                  <c:v>Masculino</c:v>
                </c:pt>
              </c:strCache>
            </c:strRef>
          </c:cat>
          <c:val>
            <c:numRef>
              <c:f>'1a'!$B$28:$B$30</c:f>
              <c:numCache>
                <c:formatCode>General</c:formatCode>
                <c:ptCount val="2"/>
                <c:pt idx="0">
                  <c:v>12427</c:v>
                </c:pt>
                <c:pt idx="1">
                  <c:v>1095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67A-4B0C-8F0C-4C083FE36F5B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0"/>
        <c:gapDepth val="0"/>
        <c:shape val="box"/>
        <c:axId val="1613549360"/>
        <c:axId val="1613542288"/>
        <c:axId val="0"/>
      </c:bar3DChart>
      <c:catAx>
        <c:axId val="16135493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13542288"/>
        <c:crosses val="autoZero"/>
        <c:auto val="1"/>
        <c:lblAlgn val="ctr"/>
        <c:lblOffset val="100"/>
        <c:noMultiLvlLbl val="0"/>
      </c:catAx>
      <c:valAx>
        <c:axId val="1613542288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1354936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pivotSource>
    <c:name>[Boletín Universidad Santo Tomás 30 de septiembre de 2022 VF.xlsx]1a!TablaDinámica30</c:name>
    <c:fmtId val="24"/>
  </c:pivotSource>
  <c:chart>
    <c:autoTitleDeleted val="1"/>
    <c:pivotFmts>
      <c:pivotFmt>
        <c:idx val="0"/>
        <c:spPr>
          <a:solidFill>
            <a:schemeClr val="accent5"/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marker>
          <c:symbol val="circle"/>
          <c:size val="6"/>
        </c:marker>
        <c:dLbl>
          <c:idx val="0"/>
          <c:spPr>
            <a:solidFill>
              <a:schemeClr val="lt1"/>
            </a:solidFill>
            <a:ln>
              <a:solidFill>
                <a:schemeClr val="accent5"/>
              </a:solidFill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accent5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</c:ext>
          </c:extLst>
        </c:dLbl>
      </c:pivotFmt>
      <c:pivotFmt>
        <c:idx val="1"/>
        <c:spPr>
          <a:solidFill>
            <a:schemeClr val="accent5"/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dLbl>
          <c:idx val="0"/>
          <c:spPr>
            <a:solidFill>
              <a:schemeClr val="lt1"/>
            </a:solidFill>
            <a:ln>
              <a:solidFill>
                <a:schemeClr val="accent5"/>
              </a:solidFill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accent5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  <c15:xForSave val="1"/>
            </c:ext>
          </c:extLst>
        </c:dLbl>
      </c:pivotFmt>
      <c:pivotFmt>
        <c:idx val="2"/>
        <c:spPr>
          <a:solidFill>
            <a:schemeClr val="accent5"/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dLbl>
          <c:idx val="0"/>
          <c:spPr>
            <a:solidFill>
              <a:schemeClr val="lt1"/>
            </a:solidFill>
            <a:ln>
              <a:solidFill>
                <a:schemeClr val="accent5"/>
              </a:solidFill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accent5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  <c15:xForSave val="1"/>
            </c:ext>
          </c:extLst>
        </c:dLbl>
      </c:pivotFmt>
      <c:pivotFmt>
        <c:idx val="3"/>
        <c:spPr>
          <a:solidFill>
            <a:schemeClr val="accent5"/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marker>
          <c:symbol val="none"/>
        </c:marker>
        <c:dLbl>
          <c:idx val="0"/>
          <c:spPr>
            <a:solidFill>
              <a:schemeClr val="lt1"/>
            </a:solidFill>
            <a:ln>
              <a:solidFill>
                <a:schemeClr val="accent5"/>
              </a:solidFill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accent5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</c:ext>
          </c:extLst>
        </c:dLbl>
      </c:pivotFmt>
      <c:pivotFmt>
        <c:idx val="4"/>
        <c:spPr>
          <a:solidFill>
            <a:schemeClr val="accent5"/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dLbl>
          <c:idx val="0"/>
          <c:spPr>
            <a:solidFill>
              <a:schemeClr val="lt1"/>
            </a:solidFill>
            <a:ln>
              <a:solidFill>
                <a:schemeClr val="accent5"/>
              </a:solidFill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accent5">
                      <a:shade val="76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</c:ext>
          </c:extLst>
        </c:dLbl>
      </c:pivotFmt>
      <c:pivotFmt>
        <c:idx val="5"/>
        <c:spPr>
          <a:solidFill>
            <a:schemeClr val="accent5"/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dLbl>
          <c:idx val="0"/>
          <c:spPr>
            <a:solidFill>
              <a:schemeClr val="lt1"/>
            </a:solidFill>
            <a:ln>
              <a:solidFill>
                <a:schemeClr val="accent5"/>
              </a:solidFill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accent5">
                      <a:tint val="77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</c:ext>
          </c:extLst>
        </c:dLbl>
      </c:pivotFmt>
      <c:pivotFmt>
        <c:idx val="6"/>
        <c:spPr>
          <a:solidFill>
            <a:schemeClr val="accent5"/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spc="0" baseline="0">
                  <a:solidFill>
                    <a:schemeClr val="accent5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5">
              <a:tint val="77000"/>
            </a:schemeClr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spc="0" baseline="0">
                  <a:solidFill>
                    <a:schemeClr val="accent5">
                      <a:tint val="77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0"/>
          <c:showCatName val="0"/>
          <c:showSerName val="0"/>
          <c:showPercent val="1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>
              <a:lumMod val="50000"/>
            </a:schemeClr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spc="0" baseline="0">
                  <a:solidFill>
                    <a:schemeClr val="accent5">
                      <a:shade val="76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0"/>
          <c:showCatName val="0"/>
          <c:showSerName val="0"/>
          <c:showPercent val="1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1.2540285838124244E-2"/>
          <c:y val="0.16763440104052824"/>
          <c:w val="0.98745971416187572"/>
          <c:h val="0.55332992488100508"/>
        </c:manualLayout>
      </c:layout>
      <c:pie3DChart>
        <c:varyColors val="1"/>
        <c:ser>
          <c:idx val="0"/>
          <c:order val="0"/>
          <c:tx>
            <c:strRef>
              <c:f>'1a'!$E$27</c:f>
              <c:strCache>
                <c:ptCount val="1"/>
                <c:pt idx="0">
                  <c:v>Total</c:v>
                </c:pt>
              </c:strCache>
            </c:strRef>
          </c:tx>
          <c:dPt>
            <c:idx val="0"/>
            <c:bubble3D val="0"/>
            <c:spPr>
              <a:solidFill>
                <a:schemeClr val="accent5">
                  <a:tint val="77000"/>
                </a:schemeClr>
              </a:solidFill>
              <a:ln>
                <a:noFill/>
              </a:ln>
              <a:effectLst>
                <a:outerShdw blurRad="88900" sx="102000" sy="102000" algn="ctr" rotWithShape="0">
                  <a:prstClr val="black">
                    <a:alpha val="10000"/>
                  </a:prstClr>
                </a:outerShdw>
              </a:effectLst>
              <a:scene3d>
                <a:camera prst="orthographicFront"/>
                <a:lightRig rig="threePt" dir="t"/>
              </a:scene3d>
              <a:sp3d>
                <a:bevelT w="127000" h="127000"/>
                <a:bevelB w="127000" h="127000"/>
              </a:sp3d>
            </c:spPr>
            <c:extLst>
              <c:ext xmlns:c16="http://schemas.microsoft.com/office/drawing/2014/chart" uri="{C3380CC4-5D6E-409C-BE32-E72D297353CC}">
                <c16:uniqueId val="{00000005-8AE1-4B93-B306-54BC474B376A}"/>
              </c:ext>
            </c:extLst>
          </c:dPt>
          <c:dPt>
            <c:idx val="1"/>
            <c:bubble3D val="0"/>
            <c:spPr>
              <a:solidFill>
                <a:schemeClr val="accent1">
                  <a:lumMod val="50000"/>
                </a:schemeClr>
              </a:solidFill>
              <a:ln>
                <a:noFill/>
              </a:ln>
              <a:effectLst>
                <a:outerShdw blurRad="88900" sx="102000" sy="102000" algn="ctr" rotWithShape="0">
                  <a:prstClr val="black">
                    <a:alpha val="10000"/>
                  </a:prstClr>
                </a:outerShdw>
              </a:effectLst>
              <a:scene3d>
                <a:camera prst="orthographicFront"/>
                <a:lightRig rig="threePt" dir="t"/>
              </a:scene3d>
              <a:sp3d>
                <a:bevelT w="127000" h="127000"/>
                <a:bevelB w="127000" h="127000"/>
              </a:sp3d>
            </c:spPr>
            <c:extLst>
              <c:ext xmlns:c16="http://schemas.microsoft.com/office/drawing/2014/chart" uri="{C3380CC4-5D6E-409C-BE32-E72D297353CC}">
                <c16:uniqueId val="{00000002-1E68-4258-A383-8C6E244E257A}"/>
              </c:ext>
            </c:extLst>
          </c:dPt>
          <c:dLbls>
            <c:dLbl>
              <c:idx val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000" b="1" i="0" u="none" strike="noStrike" kern="1200" spc="0" baseline="0">
                      <a:solidFill>
                        <a:schemeClr val="accent5">
                          <a:tint val="77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outEnd"/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8AE1-4B93-B306-54BC474B376A}"/>
                </c:ext>
              </c:extLst>
            </c:dLbl>
            <c:dLbl>
              <c:idx val="1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000" b="1" i="0" u="none" strike="noStrike" kern="1200" spc="0" baseline="0">
                      <a:solidFill>
                        <a:schemeClr val="accent5">
                          <a:shade val="76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outEnd"/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1E68-4258-A383-8C6E244E257A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spc="0" baseline="0">
                    <a:solidFill>
                      <a:schemeClr val="accent5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'1a'!$D$28:$D$30</c:f>
              <c:strCache>
                <c:ptCount val="2"/>
                <c:pt idx="0">
                  <c:v>Departamental</c:v>
                </c:pt>
                <c:pt idx="1">
                  <c:v>Municipal</c:v>
                </c:pt>
              </c:strCache>
            </c:strRef>
          </c:cat>
          <c:val>
            <c:numRef>
              <c:f>'1a'!$E$28:$E$30</c:f>
              <c:numCache>
                <c:formatCode>General</c:formatCode>
                <c:ptCount val="2"/>
                <c:pt idx="0">
                  <c:v>8184</c:v>
                </c:pt>
                <c:pt idx="1">
                  <c:v>5338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8AE1-4B93-B306-54BC474B376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Data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[Boletín Universidad Santo Tomás 30 de septiembre de 2022 VF.xlsx]2a3a!TablaDinámica1</c:name>
    <c:fmtId val="8"/>
  </c:pivotSource>
  <c:chart>
    <c:autoTitleDeleted val="1"/>
    <c:pivotFmts>
      <c:pivotFmt>
        <c:idx val="0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  <a:sp3d/>
        </c:spPr>
        <c:marker>
          <c:symbol val="circle"/>
          <c:size val="6"/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 w="9525">
              <a:solidFill>
                <a:schemeClr val="accent1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  <a:sp3d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  <a:sp3d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bar"/>
        <c:grouping val="clustered"/>
        <c:varyColors val="0"/>
        <c:ser>
          <c:idx val="0"/>
          <c:order val="0"/>
          <c:tx>
            <c:strRef>
              <c:f>'2a3a'!$B$14</c:f>
              <c:strCache>
                <c:ptCount val="1"/>
                <c:pt idx="0">
                  <c:v>Total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'2a3a'!$A$15:$A$20</c:f>
              <c:strCache>
                <c:ptCount val="5"/>
                <c:pt idx="0">
                  <c:v>Ninguno</c:v>
                </c:pt>
                <c:pt idx="1">
                  <c:v>Desplazado</c:v>
                </c:pt>
                <c:pt idx="2">
                  <c:v>Desmovilizado</c:v>
                </c:pt>
                <c:pt idx="3">
                  <c:v>Reinsertado</c:v>
                </c:pt>
                <c:pt idx="4">
                  <c:v>Víctimas</c:v>
                </c:pt>
              </c:strCache>
            </c:strRef>
          </c:cat>
          <c:val>
            <c:numRef>
              <c:f>'2a3a'!$B$15:$B$20</c:f>
              <c:numCache>
                <c:formatCode>General</c:formatCode>
                <c:ptCount val="5"/>
                <c:pt idx="0">
                  <c:v>71983</c:v>
                </c:pt>
                <c:pt idx="1">
                  <c:v>2498</c:v>
                </c:pt>
                <c:pt idx="2">
                  <c:v>41</c:v>
                </c:pt>
                <c:pt idx="3">
                  <c:v>120</c:v>
                </c:pt>
                <c:pt idx="4">
                  <c:v>444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AB1-4E96-A4DB-D8B2A921327E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1277949487"/>
        <c:axId val="1277970287"/>
        <c:axId val="0"/>
      </c:bar3DChart>
      <c:catAx>
        <c:axId val="1277949487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277970287"/>
        <c:crosses val="autoZero"/>
        <c:auto val="1"/>
        <c:lblAlgn val="ctr"/>
        <c:lblOffset val="100"/>
        <c:noMultiLvlLbl val="0"/>
      </c:catAx>
      <c:valAx>
        <c:axId val="1277970287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dk1">
                  <a:lumMod val="50000"/>
                  <a:lumOff val="50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277949487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pivotSource>
    <c:name>[Boletín Universidad Santo Tomás 30 de septiembre de 2022 VF.xlsx]2a3a!TablaDinámica3</c:name>
    <c:fmtId val="14"/>
  </c:pivotSource>
  <c:chart>
    <c:autoTitleDeleted val="1"/>
    <c:pivotFmts>
      <c:pivotFmt>
        <c:idx val="0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  <c:marker>
          <c:symbol val="circle"/>
          <c:size val="6"/>
        </c:marker>
        <c:dLbl>
          <c:idx val="0"/>
          <c:numFmt formatCode="0.0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bestFit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>
              <a:shade val="65000"/>
            </a:schemeClr>
          </a:solidFill>
          <a:ln w="19050">
            <a:solidFill>
              <a:schemeClr val="lt1"/>
            </a:solidFill>
          </a:ln>
          <a:effectLst/>
        </c:spPr>
        <c:dLbl>
          <c:idx val="0"/>
          <c:layout>
            <c:manualLayout>
              <c:x val="-4.7022090988626419E-2"/>
              <c:y val="-9.1404928550597841E-2"/>
            </c:manualLayout>
          </c:layout>
          <c:numFmt formatCode="0.0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bestFit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>
              <a:shade val="82000"/>
            </a:schemeClr>
          </a:solidFill>
          <a:ln w="19050">
            <a:solidFill>
              <a:schemeClr val="lt1"/>
            </a:solidFill>
          </a:ln>
          <a:effectLst/>
        </c:spPr>
        <c:dLbl>
          <c:idx val="0"/>
          <c:layout>
            <c:manualLayout>
              <c:x val="-4.4892825896762905E-4"/>
              <c:y val="-9.2212379702537178E-2"/>
            </c:manualLayout>
          </c:layout>
          <c:numFmt formatCode="0.0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bestFit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>
              <a:tint val="83000"/>
            </a:schemeClr>
          </a:solidFill>
          <a:ln w="19050">
            <a:solidFill>
              <a:schemeClr val="lt1"/>
            </a:solidFill>
          </a:ln>
          <a:effectLst/>
        </c:spPr>
      </c:pivotFmt>
      <c:pivotFmt>
        <c:idx val="4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</c:pivotFmt>
      <c:pivotFmt>
        <c:idx val="5"/>
        <c:spPr>
          <a:solidFill>
            <a:schemeClr val="accent1">
              <a:shade val="47000"/>
            </a:schemeClr>
          </a:solidFill>
          <a:ln w="19050">
            <a:solidFill>
              <a:schemeClr val="lt1"/>
            </a:solidFill>
          </a:ln>
          <a:effectLst/>
        </c:spPr>
        <c:dLbl>
          <c:idx val="0"/>
          <c:layout>
            <c:manualLayout>
              <c:x val="5.2715332458442704E-2"/>
              <c:y val="0.11181612715077283"/>
            </c:manualLayout>
          </c:layout>
          <c:numFmt formatCode="0.0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bestFit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  <c:marker>
          <c:symbol val="none"/>
        </c:marker>
        <c:dLbl>
          <c:idx val="0"/>
          <c:numFmt formatCode="0.0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bestFit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>
              <a:shade val="47000"/>
            </a:schemeClr>
          </a:solidFill>
          <a:ln w="19050">
            <a:solidFill>
              <a:schemeClr val="lt1"/>
            </a:solidFill>
          </a:ln>
          <a:effectLst/>
        </c:spPr>
        <c:dLbl>
          <c:idx val="0"/>
          <c:layout>
            <c:manualLayout>
              <c:x val="5.2715332458442704E-2"/>
              <c:y val="0.11181612715077283"/>
            </c:manualLayout>
          </c:layout>
          <c:numFmt formatCode="0.0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bestFit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>
              <a:shade val="65000"/>
            </a:schemeClr>
          </a:solidFill>
          <a:ln w="19050">
            <a:solidFill>
              <a:schemeClr val="lt1"/>
            </a:solidFill>
          </a:ln>
          <a:effectLst/>
        </c:spPr>
        <c:dLbl>
          <c:idx val="0"/>
          <c:layout>
            <c:manualLayout>
              <c:x val="-4.7022090988626419E-2"/>
              <c:y val="-9.1404928550597841E-2"/>
            </c:manualLayout>
          </c:layout>
          <c:numFmt formatCode="0.0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bestFit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>
              <a:shade val="82000"/>
            </a:schemeClr>
          </a:solidFill>
          <a:ln w="19050">
            <a:solidFill>
              <a:schemeClr val="lt1"/>
            </a:solidFill>
          </a:ln>
          <a:effectLst/>
        </c:spPr>
        <c:dLbl>
          <c:idx val="0"/>
          <c:layout>
            <c:manualLayout>
              <c:x val="-4.4892825896762905E-4"/>
              <c:y val="-9.2212379702537178E-2"/>
            </c:manualLayout>
          </c:layout>
          <c:numFmt formatCode="0.0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bestFit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</c:pivotFmt>
      <c:pivotFmt>
        <c:idx val="11"/>
        <c:spPr>
          <a:solidFill>
            <a:schemeClr val="accent1">
              <a:tint val="83000"/>
            </a:schemeClr>
          </a:solidFill>
          <a:ln w="19050">
            <a:solidFill>
              <a:schemeClr val="lt1"/>
            </a:solidFill>
          </a:ln>
          <a:effectLst/>
        </c:spPr>
      </c:pivotFmt>
      <c:pivotFmt>
        <c:idx val="12"/>
        <c:spPr>
          <a:solidFill>
            <a:schemeClr val="accent1">
              <a:tint val="65000"/>
            </a:schemeClr>
          </a:solidFill>
          <a:ln w="19050">
            <a:solidFill>
              <a:schemeClr val="lt1"/>
            </a:solidFill>
          </a:ln>
          <a:effectLst/>
        </c:spPr>
      </c:pivotFmt>
      <c:pivotFmt>
        <c:idx val="13"/>
        <c:spPr>
          <a:solidFill>
            <a:schemeClr val="accent1">
              <a:tint val="48000"/>
            </a:schemeClr>
          </a:solidFill>
          <a:ln w="19050">
            <a:solidFill>
              <a:schemeClr val="lt1"/>
            </a:solidFill>
          </a:ln>
          <a:effectLst/>
        </c:spPr>
      </c:pivotFmt>
      <c:pivotFmt>
        <c:idx val="14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  <c:marker>
          <c:symbol val="none"/>
        </c:marker>
        <c:dLbl>
          <c:idx val="0"/>
          <c:numFmt formatCode="0.0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bestFit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>
              <a:shade val="47000"/>
            </a:schemeClr>
          </a:solidFill>
          <a:ln w="19050">
            <a:solidFill>
              <a:schemeClr val="lt1"/>
            </a:solidFill>
          </a:ln>
          <a:effectLst/>
        </c:spPr>
        <c:dLbl>
          <c:idx val="0"/>
          <c:layout>
            <c:manualLayout>
              <c:x val="5.8374916860797404E-2"/>
              <c:y val="5.6260571595217267E-2"/>
            </c:manualLayout>
          </c:layout>
          <c:numFmt formatCode="0.0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bestFit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spPr>
          <a:solidFill>
            <a:schemeClr val="accent1">
              <a:shade val="65000"/>
            </a:schemeClr>
          </a:solidFill>
          <a:ln w="19050">
            <a:solidFill>
              <a:schemeClr val="lt1"/>
            </a:solidFill>
          </a:ln>
          <a:effectLst/>
        </c:spPr>
        <c:dLbl>
          <c:idx val="0"/>
          <c:layout>
            <c:manualLayout>
              <c:x val="-4.2036596239833322E-2"/>
              <c:y val="-8.8075575481294507E-2"/>
            </c:manualLayout>
          </c:layout>
          <c:numFmt formatCode="0.0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bestFit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spPr>
          <a:solidFill>
            <a:schemeClr val="accent1">
              <a:shade val="82000"/>
            </a:schemeClr>
          </a:solidFill>
          <a:ln w="19050">
            <a:solidFill>
              <a:schemeClr val="lt1"/>
            </a:solidFill>
          </a:ln>
          <a:effectLst/>
        </c:spPr>
        <c:dLbl>
          <c:idx val="0"/>
          <c:layout>
            <c:manualLayout>
              <c:x val="-4.4892825896762905E-4"/>
              <c:y val="-9.2212379702537178E-2"/>
            </c:manualLayout>
          </c:layout>
          <c:numFmt formatCode="0.0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bestFit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spPr>
          <a:solidFill>
            <a:schemeClr val="accent1">
              <a:tint val="65000"/>
            </a:schemeClr>
          </a:solidFill>
          <a:ln w="19050">
            <a:solidFill>
              <a:schemeClr val="lt1"/>
            </a:solidFill>
          </a:ln>
          <a:effectLst/>
        </c:spPr>
      </c:pivotFmt>
      <c:pivotFmt>
        <c:idx val="19"/>
        <c:spPr>
          <a:solidFill>
            <a:schemeClr val="accent1">
              <a:shade val="65000"/>
            </a:schemeClr>
          </a:solidFill>
          <a:ln w="19050">
            <a:solidFill>
              <a:schemeClr val="lt1"/>
            </a:solidFill>
          </a:ln>
          <a:effectLst/>
        </c:spPr>
      </c:pivotFmt>
      <c:pivotFmt>
        <c:idx val="20"/>
        <c:spPr>
          <a:solidFill>
            <a:schemeClr val="accent1">
              <a:tint val="83000"/>
            </a:schemeClr>
          </a:solidFill>
          <a:ln w="19050">
            <a:solidFill>
              <a:schemeClr val="lt1"/>
            </a:solidFill>
          </a:ln>
          <a:effectLst/>
        </c:spPr>
      </c:pivotFmt>
      <c:pivotFmt>
        <c:idx val="21"/>
        <c:spPr>
          <a:solidFill>
            <a:schemeClr val="accent1">
              <a:tint val="48000"/>
            </a:schemeClr>
          </a:solidFill>
          <a:ln w="19050">
            <a:solidFill>
              <a:schemeClr val="lt1"/>
            </a:solidFill>
          </a:ln>
          <a:effectLst/>
        </c:spPr>
      </c:pivotFmt>
    </c:pivotFmts>
    <c:plotArea>
      <c:layout/>
      <c:ofPieChart>
        <c:ofPieType val="bar"/>
        <c:varyColors val="1"/>
        <c:ser>
          <c:idx val="0"/>
          <c:order val="0"/>
          <c:tx>
            <c:strRef>
              <c:f>'2a3a'!$E$14</c:f>
              <c:strCache>
                <c:ptCount val="1"/>
                <c:pt idx="0">
                  <c:v>Total</c:v>
                </c:pt>
              </c:strCache>
            </c:strRef>
          </c:tx>
          <c:dPt>
            <c:idx val="0"/>
            <c:bubble3D val="0"/>
            <c:spPr>
              <a:solidFill>
                <a:schemeClr val="accent1">
                  <a:shade val="47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8525-4517-B8FF-20C9954257DC}"/>
              </c:ext>
            </c:extLst>
          </c:dPt>
          <c:dPt>
            <c:idx val="1"/>
            <c:bubble3D val="0"/>
            <c:spPr>
              <a:solidFill>
                <a:schemeClr val="accent1">
                  <a:shade val="65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8525-4517-B8FF-20C9954257DC}"/>
              </c:ext>
            </c:extLst>
          </c:dPt>
          <c:dPt>
            <c:idx val="2"/>
            <c:bubble3D val="0"/>
            <c:spPr>
              <a:solidFill>
                <a:schemeClr val="accent1">
                  <a:shade val="82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8525-4517-B8FF-20C9954257DC}"/>
              </c:ext>
            </c:extLst>
          </c:dPt>
          <c:dPt>
            <c:idx val="3"/>
            <c:bubble3D val="0"/>
            <c:spPr>
              <a:solidFill>
                <a:schemeClr val="accent1">
                  <a:tint val="65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8525-4517-B8FF-20C9954257DC}"/>
              </c:ext>
            </c:extLst>
          </c:dPt>
          <c:dPt>
            <c:idx val="4"/>
            <c:bubble3D val="0"/>
            <c:spPr>
              <a:solidFill>
                <a:schemeClr val="accent1">
                  <a:shade val="65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8525-4517-B8FF-20C9954257DC}"/>
              </c:ext>
            </c:extLst>
          </c:dPt>
          <c:dPt>
            <c:idx val="5"/>
            <c:bubble3D val="0"/>
            <c:spPr>
              <a:solidFill>
                <a:schemeClr val="accent1">
                  <a:tint val="83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B-8525-4517-B8FF-20C9954257DC}"/>
              </c:ext>
            </c:extLst>
          </c:dPt>
          <c:dPt>
            <c:idx val="6"/>
            <c:bubble3D val="0"/>
            <c:spPr>
              <a:solidFill>
                <a:schemeClr val="accent1">
                  <a:tint val="48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D-8525-4517-B8FF-20C9954257DC}"/>
              </c:ext>
            </c:extLst>
          </c:dPt>
          <c:dPt>
            <c:idx val="7"/>
            <c:bubble3D val="0"/>
            <c:spPr>
              <a:solidFill>
                <a:schemeClr val="accent1">
                  <a:tint val="3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F-8525-4517-B8FF-20C9954257DC}"/>
              </c:ext>
            </c:extLst>
          </c:dPt>
          <c:dLbls>
            <c:dLbl>
              <c:idx val="0"/>
              <c:layout>
                <c:manualLayout>
                  <c:x val="5.8374916860797404E-2"/>
                  <c:y val="5.6260571595217267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8525-4517-B8FF-20C9954257DC}"/>
                </c:ext>
              </c:extLst>
            </c:dLbl>
            <c:dLbl>
              <c:idx val="1"/>
              <c:layout>
                <c:manualLayout>
                  <c:x val="-4.2036596239833322E-2"/>
                  <c:y val="-8.8075575481294507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8525-4517-B8FF-20C9954257DC}"/>
                </c:ext>
              </c:extLst>
            </c:dLbl>
            <c:dLbl>
              <c:idx val="2"/>
              <c:layout>
                <c:manualLayout>
                  <c:x val="-4.4892825896762905E-4"/>
                  <c:y val="-9.2212379702537178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8525-4517-B8FF-20C9954257DC}"/>
                </c:ext>
              </c:extLst>
            </c:dLbl>
            <c:numFmt formatCode="0.0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bestFit"/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'2a3a'!$D$15:$D$22</c:f>
              <c:strCache>
                <c:ptCount val="7"/>
                <c:pt idx="0">
                  <c:v>Ninguno</c:v>
                </c:pt>
                <c:pt idx="1">
                  <c:v>Afro</c:v>
                </c:pt>
                <c:pt idx="2">
                  <c:v>Indígena</c:v>
                </c:pt>
                <c:pt idx="3">
                  <c:v>Raizal</c:v>
                </c:pt>
                <c:pt idx="4">
                  <c:v>Campesinos</c:v>
                </c:pt>
                <c:pt idx="5">
                  <c:v>Palenquero</c:v>
                </c:pt>
                <c:pt idx="6">
                  <c:v>Rom</c:v>
                </c:pt>
              </c:strCache>
            </c:strRef>
          </c:cat>
          <c:val>
            <c:numRef>
              <c:f>'2a3a'!$E$15:$E$22</c:f>
              <c:numCache>
                <c:formatCode>0.00%</c:formatCode>
                <c:ptCount val="7"/>
                <c:pt idx="0">
                  <c:v>0.87969794635484644</c:v>
                </c:pt>
                <c:pt idx="1">
                  <c:v>5.9345284074261512E-2</c:v>
                </c:pt>
                <c:pt idx="2">
                  <c:v>2.2068028660469328E-2</c:v>
                </c:pt>
                <c:pt idx="3">
                  <c:v>1.8658604799829528E-2</c:v>
                </c:pt>
                <c:pt idx="4">
                  <c:v>1.8245744879205179E-2</c:v>
                </c:pt>
                <c:pt idx="5">
                  <c:v>1.0254907705830648E-3</c:v>
                </c:pt>
                <c:pt idx="6">
                  <c:v>9.5890046080494363E-4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206-497E-8C23-A0D970721351}"/>
            </c:ext>
          </c:extLst>
        </c:ser>
        <c:dLbls>
          <c:dLblPos val="bestFit"/>
          <c:showLegendKey val="0"/>
          <c:showVal val="0"/>
          <c:showCatName val="1"/>
          <c:showSerName val="0"/>
          <c:showPercent val="1"/>
          <c:showBubbleSize val="0"/>
          <c:showLeaderLines val="1"/>
        </c:dLbls>
        <c:gapWidth val="100"/>
        <c:secondPieSize val="100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Data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pivotSource>
    <c:name>[Boletín Universidad Santo Tomás 30 de septiembre de 2022 VF.xlsx]2a3a!TablaDinámica32</c:name>
    <c:fmtId val="12"/>
  </c:pivotSource>
  <c:chart>
    <c:autoTitleDeleted val="0"/>
    <c:pivotFmts>
      <c:pivotFmt>
        <c:idx val="0"/>
        <c:spPr>
          <a:solidFill>
            <a:schemeClr val="accent1"/>
          </a:solidFill>
          <a:ln>
            <a:noFill/>
          </a:ln>
          <a:effectLst/>
          <a:sp3d/>
        </c:spPr>
        <c:marker>
          <c:spPr>
            <a:solidFill>
              <a:schemeClr val="accent1"/>
            </a:solidFill>
            <a:ln w="9525">
              <a:solidFill>
                <a:schemeClr val="accent1"/>
              </a:solidFill>
              <a:round/>
            </a:ln>
            <a:effectLst/>
          </c:spPr>
        </c:marker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  <a:sp3d/>
        </c:spPr>
        <c:marker>
          <c:spPr>
            <a:solidFill>
              <a:schemeClr val="accent1"/>
            </a:solidFill>
            <a:ln w="9525">
              <a:solidFill>
                <a:schemeClr val="accent1"/>
              </a:solidFill>
              <a:round/>
            </a:ln>
            <a:effectLst/>
          </c:spPr>
        </c:marker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  <a:sp3d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  <a:sp3d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  <a:sp3d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  <a:sp3d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  <a:sp3d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  <a:sp3d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  <a:sp3d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1" i="0" u="none" strike="noStrike" kern="1200" baseline="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  <a:sp3d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1" i="0" u="none" strike="noStrike" kern="1200" baseline="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  <a:sp3d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1" i="0" u="none" strike="noStrike" kern="1200" baseline="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percentStacked"/>
        <c:varyColors val="0"/>
        <c:ser>
          <c:idx val="0"/>
          <c:order val="0"/>
          <c:tx>
            <c:strRef>
              <c:f>'2a3a'!$E$3:$E$4</c:f>
              <c:strCache>
                <c:ptCount val="1"/>
                <c:pt idx="0">
                  <c:v>Femenino</c:v>
                </c:pt>
              </c:strCache>
            </c:strRef>
          </c:tx>
          <c:spPr>
            <a:solidFill>
              <a:schemeClr val="accent1">
                <a:shade val="65000"/>
              </a:schemeClr>
            </a:soli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800" b="1" i="0" u="none" strike="noStrike" kern="1200" baseline="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'2a3a'!$D$5:$D$7</c:f>
              <c:strCache>
                <c:ptCount val="2"/>
                <c:pt idx="0">
                  <c:v>Rural</c:v>
                </c:pt>
                <c:pt idx="1">
                  <c:v>Urbana</c:v>
                </c:pt>
              </c:strCache>
            </c:strRef>
          </c:cat>
          <c:val>
            <c:numRef>
              <c:f>'2a3a'!$E$5:$E$7</c:f>
              <c:numCache>
                <c:formatCode>0.00%</c:formatCode>
                <c:ptCount val="2"/>
                <c:pt idx="0">
                  <c:v>0.86308165492608391</c:v>
                </c:pt>
                <c:pt idx="1">
                  <c:v>0.87893611457227683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CDB-4B16-8553-ECDD1B502B94}"/>
            </c:ext>
          </c:extLst>
        </c:ser>
        <c:ser>
          <c:idx val="1"/>
          <c:order val="1"/>
          <c:tx>
            <c:strRef>
              <c:f>'2a3a'!$F$3:$F$4</c:f>
              <c:strCache>
                <c:ptCount val="1"/>
                <c:pt idx="0">
                  <c:v>Intersexual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800" b="1" i="0" u="none" strike="noStrike" kern="1200" baseline="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'2a3a'!$D$5:$D$7</c:f>
              <c:strCache>
                <c:ptCount val="2"/>
                <c:pt idx="0">
                  <c:v>Rural</c:v>
                </c:pt>
                <c:pt idx="1">
                  <c:v>Urbana</c:v>
                </c:pt>
              </c:strCache>
            </c:strRef>
          </c:cat>
          <c:val>
            <c:numRef>
              <c:f>'2a3a'!$F$5:$F$7</c:f>
              <c:numCache>
                <c:formatCode>0.00%</c:formatCode>
                <c:ptCount val="2"/>
                <c:pt idx="0">
                  <c:v>4.9608096041273933E-4</c:v>
                </c:pt>
                <c:pt idx="1">
                  <c:v>2.6151029889088866E-4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CDB-4B16-8553-ECDD1B502B94}"/>
            </c:ext>
          </c:extLst>
        </c:ser>
        <c:ser>
          <c:idx val="2"/>
          <c:order val="2"/>
          <c:tx>
            <c:strRef>
              <c:f>'2a3a'!$G$3:$G$4</c:f>
              <c:strCache>
                <c:ptCount val="1"/>
                <c:pt idx="0">
                  <c:v>Masculino</c:v>
                </c:pt>
              </c:strCache>
            </c:strRef>
          </c:tx>
          <c:spPr>
            <a:solidFill>
              <a:schemeClr val="accent1">
                <a:tint val="65000"/>
              </a:schemeClr>
            </a:soli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800" b="1" i="0" u="none" strike="noStrike" kern="1200" baseline="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'2a3a'!$D$5:$D$7</c:f>
              <c:strCache>
                <c:ptCount val="2"/>
                <c:pt idx="0">
                  <c:v>Rural</c:v>
                </c:pt>
                <c:pt idx="1">
                  <c:v>Urbana</c:v>
                </c:pt>
              </c:strCache>
            </c:strRef>
          </c:cat>
          <c:val>
            <c:numRef>
              <c:f>'2a3a'!$G$5:$G$7</c:f>
              <c:numCache>
                <c:formatCode>0.00%</c:formatCode>
                <c:ptCount val="2"/>
                <c:pt idx="0">
                  <c:v>0.13642226411350333</c:v>
                </c:pt>
                <c:pt idx="1">
                  <c:v>0.12080237512883228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9CDB-4B16-8553-ECDD1B502B9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79"/>
        <c:shape val="box"/>
        <c:axId val="1678999056"/>
        <c:axId val="1678995728"/>
        <c:axId val="0"/>
      </c:bar3DChart>
      <c:catAx>
        <c:axId val="167899905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cap="all" spc="120" normalizeH="0" baseline="0">
                <a:solidFill>
                  <a:schemeClr val="dk1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78995728"/>
        <c:crosses val="autoZero"/>
        <c:auto val="1"/>
        <c:lblAlgn val="ctr"/>
        <c:lblOffset val="100"/>
        <c:noMultiLvlLbl val="0"/>
      </c:catAx>
      <c:valAx>
        <c:axId val="1678995728"/>
        <c:scaling>
          <c:orientation val="minMax"/>
        </c:scaling>
        <c:delete val="1"/>
        <c:axPos val="l"/>
        <c:numFmt formatCode="0%" sourceLinked="1"/>
        <c:majorTickMark val="none"/>
        <c:minorTickMark val="none"/>
        <c:tickLblPos val="nextTo"/>
        <c:crossAx val="167899905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lt1"/>
    </a:solidFill>
    <a:ln w="12700" cap="flat" cmpd="sng" algn="ctr">
      <a:solidFill>
        <a:schemeClr val="accent5"/>
      </a:solidFill>
      <a:prstDash val="solid"/>
      <a:miter lim="800000"/>
    </a:ln>
    <a:effectLst/>
  </c:spPr>
  <c:txPr>
    <a:bodyPr/>
    <a:lstStyle/>
    <a:p>
      <a:pPr>
        <a:defRPr>
          <a:solidFill>
            <a:schemeClr val="dk1"/>
          </a:solidFill>
          <a:latin typeface="+mn-lt"/>
          <a:ea typeface="+mn-ea"/>
          <a:cs typeface="+mn-cs"/>
        </a:defRPr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pivotSource>
    <c:name>[Boletín Universidad Santo Tomás 30 de septiembre de 2022 VF.xlsx]4a5a6a!TablaDinámica1</c:name>
    <c:fmtId val="16"/>
  </c:pivotSource>
  <c:chart>
    <c:autoTitleDeleted val="0"/>
    <c:pivotFmts>
      <c:pivotFmt>
        <c:idx val="0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circle"/>
          <c:size val="6"/>
          <c:spPr>
            <a:gradFill rotWithShape="1">
              <a:gsLst>
                <a:gs pos="0">
                  <a:schemeClr val="accent5">
                    <a:shade val="76000"/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shade val="76000"/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shade val="76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 w="9525">
              <a:solidFill>
                <a:schemeClr val="accent5">
                  <a:shade val="76000"/>
                </a:schemeClr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circle"/>
          <c:size val="6"/>
          <c:spPr>
            <a:gradFill rotWithShape="1">
              <a:gsLst>
                <a:gs pos="0">
                  <a:schemeClr val="accent5">
                    <a:tint val="77000"/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tint val="77000"/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tint val="77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 w="9525">
              <a:solidFill>
                <a:schemeClr val="accent5">
                  <a:tint val="77000"/>
                </a:schemeClr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bar"/>
        <c:grouping val="percentStacked"/>
        <c:varyColors val="0"/>
        <c:ser>
          <c:idx val="0"/>
          <c:order val="0"/>
          <c:tx>
            <c:strRef>
              <c:f>'4a5a6a'!$B$5:$B$6</c:f>
              <c:strCache>
                <c:ptCount val="1"/>
                <c:pt idx="0">
                  <c:v>No</c:v>
                </c:pt>
              </c:strCache>
            </c:strRef>
          </c:tx>
          <c:spPr>
            <a:gradFill rotWithShape="1">
              <a:gsLst>
                <a:gs pos="0">
                  <a:schemeClr val="accent5">
                    <a:shade val="76000"/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shade val="76000"/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shade val="76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'4a5a6a'!$A$7:$A$10</c:f>
              <c:strCache>
                <c:ptCount val="3"/>
                <c:pt idx="0">
                  <c:v>Femenino</c:v>
                </c:pt>
                <c:pt idx="1">
                  <c:v>Intersexual</c:v>
                </c:pt>
                <c:pt idx="2">
                  <c:v>Masculino</c:v>
                </c:pt>
              </c:strCache>
            </c:strRef>
          </c:cat>
          <c:val>
            <c:numRef>
              <c:f>'4a5a6a'!$B$7:$B$10</c:f>
              <c:numCache>
                <c:formatCode>0.00%</c:formatCode>
                <c:ptCount val="3"/>
                <c:pt idx="0">
                  <c:v>0.28362901755878245</c:v>
                </c:pt>
                <c:pt idx="1">
                  <c:v>0.36363636363636365</c:v>
                </c:pt>
                <c:pt idx="2">
                  <c:v>0.30667533593411356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B6D-49A8-AFBE-19464BB020D5}"/>
            </c:ext>
          </c:extLst>
        </c:ser>
        <c:ser>
          <c:idx val="1"/>
          <c:order val="1"/>
          <c:tx>
            <c:strRef>
              <c:f>'4a5a6a'!$C$5:$C$6</c:f>
              <c:strCache>
                <c:ptCount val="1"/>
                <c:pt idx="0">
                  <c:v>Sí</c:v>
                </c:pt>
              </c:strCache>
            </c:strRef>
          </c:tx>
          <c:spPr>
            <a:gradFill rotWithShape="1">
              <a:gsLst>
                <a:gs pos="0">
                  <a:schemeClr val="accent5">
                    <a:tint val="77000"/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tint val="77000"/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tint val="77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'4a5a6a'!$A$7:$A$10</c:f>
              <c:strCache>
                <c:ptCount val="3"/>
                <c:pt idx="0">
                  <c:v>Femenino</c:v>
                </c:pt>
                <c:pt idx="1">
                  <c:v>Intersexual</c:v>
                </c:pt>
                <c:pt idx="2">
                  <c:v>Masculino</c:v>
                </c:pt>
              </c:strCache>
            </c:strRef>
          </c:cat>
          <c:val>
            <c:numRef>
              <c:f>'4a5a6a'!$C$7:$C$10</c:f>
              <c:numCache>
                <c:formatCode>0.00%</c:formatCode>
                <c:ptCount val="3"/>
                <c:pt idx="0">
                  <c:v>0.71637098244121755</c:v>
                </c:pt>
                <c:pt idx="1">
                  <c:v>0.63636363636363635</c:v>
                </c:pt>
                <c:pt idx="2">
                  <c:v>0.69332466406588644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B6D-49A8-AFBE-19464BB020D5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475529968"/>
        <c:axId val="475527056"/>
      </c:barChart>
      <c:catAx>
        <c:axId val="47552996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lt1">
                <a:lumMod val="95000"/>
                <a:alpha val="54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475527056"/>
        <c:crosses val="autoZero"/>
        <c:auto val="1"/>
        <c:lblAlgn val="ctr"/>
        <c:lblOffset val="100"/>
        <c:noMultiLvlLbl val="0"/>
      </c:catAx>
      <c:valAx>
        <c:axId val="47552705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lt1">
                  <a:lumMod val="95000"/>
                  <a:alpha val="10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4755299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lt1">
                  <a:lumMod val="8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Data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pivotSource>
    <c:name>[Boletín Universidad Santo Tomás 30 de septiembre de 2022 VF.xlsx]4a5a6a!TablaDinámica5</c:name>
    <c:fmtId val="21"/>
  </c:pivotSource>
  <c:chart>
    <c:autoTitleDeleted val="1"/>
    <c:pivotFmts>
      <c:pivotFmt>
        <c:idx val="0"/>
        <c:spPr>
          <a:solidFill>
            <a:schemeClr val="accent5"/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marker>
          <c:symbol val="circle"/>
          <c:size val="6"/>
        </c:marker>
        <c:dLbl>
          <c:idx val="0"/>
          <c:spPr>
            <a:solidFill>
              <a:sysClr val="window" lastClr="FFFFFF"/>
            </a:solidFill>
            <a:ln>
              <a:solidFill>
                <a:srgbClr val="4472C4"/>
              </a:solidFill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accent5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</c:ext>
          </c:extLst>
        </c:dLbl>
      </c:pivotFmt>
      <c:pivotFmt>
        <c:idx val="1"/>
        <c:spPr>
          <a:solidFill>
            <a:schemeClr val="accent5">
              <a:shade val="76000"/>
            </a:schemeClr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dLbl>
          <c:idx val="0"/>
          <c:spPr>
            <a:solidFill>
              <a:sysClr val="window" lastClr="FFFFFF"/>
            </a:solidFill>
            <a:ln>
              <a:solidFill>
                <a:srgbClr val="4472C4"/>
              </a:solidFill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accent5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  <c15:xForSave val="1"/>
            </c:ext>
          </c:extLst>
        </c:dLbl>
      </c:pivotFmt>
      <c:pivotFmt>
        <c:idx val="2"/>
        <c:spPr>
          <a:solidFill>
            <a:schemeClr val="accent5">
              <a:tint val="77000"/>
            </a:schemeClr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dLbl>
          <c:idx val="0"/>
          <c:spPr>
            <a:solidFill>
              <a:sysClr val="window" lastClr="FFFFFF"/>
            </a:solidFill>
            <a:ln>
              <a:solidFill>
                <a:srgbClr val="4472C4"/>
              </a:solidFill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accent5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  <c15:xForSave val="1"/>
            </c:ext>
          </c:extLst>
        </c:dLbl>
      </c:pivotFmt>
      <c:pivotFmt>
        <c:idx val="3"/>
        <c:spPr>
          <a:solidFill>
            <a:schemeClr val="accent5"/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solidFill>
                <a:srgbClr val="4472C4"/>
              </a:solidFill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accent5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</c:ext>
          </c:extLst>
        </c:dLbl>
      </c:pivotFmt>
      <c:pivotFmt>
        <c:idx val="4"/>
        <c:spPr>
          <a:solidFill>
            <a:schemeClr val="accent5">
              <a:shade val="76000"/>
            </a:schemeClr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dLbl>
          <c:idx val="0"/>
          <c:spPr>
            <a:solidFill>
              <a:sysClr val="window" lastClr="FFFFFF"/>
            </a:solidFill>
            <a:ln>
              <a:solidFill>
                <a:srgbClr val="4472C4"/>
              </a:solidFill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accent5">
                      <a:shade val="76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</c:ext>
          </c:extLst>
        </c:dLbl>
      </c:pivotFmt>
      <c:pivotFmt>
        <c:idx val="5"/>
        <c:spPr>
          <a:solidFill>
            <a:schemeClr val="accent5">
              <a:tint val="77000"/>
            </a:schemeClr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dLbl>
          <c:idx val="0"/>
          <c:spPr>
            <a:solidFill>
              <a:sysClr val="window" lastClr="FFFFFF"/>
            </a:solidFill>
            <a:ln>
              <a:solidFill>
                <a:srgbClr val="4472C4"/>
              </a:solidFill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accent5">
                      <a:tint val="77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</c:ext>
          </c:extLst>
        </c:dLbl>
      </c:pivotFmt>
      <c:pivotFmt>
        <c:idx val="6"/>
        <c:spPr>
          <a:solidFill>
            <a:schemeClr val="accent5"/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solidFill>
                <a:srgbClr val="4472C4"/>
              </a:solidFill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accent5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</c:ext>
          </c:extLst>
        </c:dLbl>
      </c:pivotFmt>
      <c:pivotFmt>
        <c:idx val="7"/>
        <c:spPr>
          <a:solidFill>
            <a:schemeClr val="accent5">
              <a:shade val="76000"/>
            </a:schemeClr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dLbl>
          <c:idx val="0"/>
          <c:spPr>
            <a:solidFill>
              <a:sysClr val="window" lastClr="FFFFFF"/>
            </a:solidFill>
            <a:ln>
              <a:solidFill>
                <a:srgbClr val="4472C4"/>
              </a:solidFill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accent5">
                      <a:shade val="76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</c:ext>
          </c:extLst>
        </c:dLbl>
      </c:pivotFmt>
      <c:pivotFmt>
        <c:idx val="8"/>
        <c:spPr>
          <a:solidFill>
            <a:schemeClr val="accent5">
              <a:tint val="77000"/>
            </a:schemeClr>
          </a:solidFill>
          <a:ln>
            <a:noFill/>
          </a:ln>
          <a:effectLst>
            <a:outerShdw blurRad="88900" sx="102000" sy="102000" algn="ctr" rotWithShape="0">
              <a:prstClr val="black">
                <a:alpha val="10000"/>
              </a:prstClr>
            </a:outerShdw>
          </a:effectLst>
          <a:scene3d>
            <a:camera prst="orthographicFront"/>
            <a:lightRig rig="threePt" dir="t"/>
          </a:scene3d>
          <a:sp3d>
            <a:bevelT w="127000" h="127000"/>
            <a:bevelB w="127000" h="127000"/>
          </a:sp3d>
        </c:spPr>
        <c:dLbl>
          <c:idx val="0"/>
          <c:spPr>
            <a:solidFill>
              <a:sysClr val="window" lastClr="FFFFFF"/>
            </a:solidFill>
            <a:ln>
              <a:solidFill>
                <a:srgbClr val="4472C4"/>
              </a:solidFill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accent5">
                      <a:tint val="77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0"/>
          <c:showCatName val="1"/>
          <c:showSerName val="0"/>
          <c:showPercent val="1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</c:ext>
          </c:extLst>
        </c:dLbl>
      </c:pivotFmt>
    </c:pivotFmts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4.2473816986468866E-3"/>
          <c:y val="5.5995931628413861E-2"/>
          <c:w val="0.93325280941824018"/>
          <c:h val="0.86849593162841388"/>
        </c:manualLayout>
      </c:layout>
      <c:pie3DChart>
        <c:varyColors val="1"/>
        <c:ser>
          <c:idx val="0"/>
          <c:order val="0"/>
          <c:tx>
            <c:strRef>
              <c:f>'4a5a6a'!$I$2</c:f>
              <c:strCache>
                <c:ptCount val="1"/>
                <c:pt idx="0">
                  <c:v>Total</c:v>
                </c:pt>
              </c:strCache>
            </c:strRef>
          </c:tx>
          <c:dPt>
            <c:idx val="0"/>
            <c:bubble3D val="0"/>
            <c:spPr>
              <a:solidFill>
                <a:schemeClr val="accent5">
                  <a:shade val="76000"/>
                </a:schemeClr>
              </a:solidFill>
              <a:ln>
                <a:noFill/>
              </a:ln>
              <a:effectLst>
                <a:outerShdw blurRad="88900" sx="102000" sy="102000" algn="ctr" rotWithShape="0">
                  <a:prstClr val="black">
                    <a:alpha val="10000"/>
                  </a:prstClr>
                </a:outerShdw>
              </a:effectLst>
              <a:scene3d>
                <a:camera prst="orthographicFront"/>
                <a:lightRig rig="threePt" dir="t"/>
              </a:scene3d>
              <a:sp3d>
                <a:bevelT w="127000" h="127000"/>
                <a:bevelB w="127000" h="127000"/>
              </a:sp3d>
            </c:spPr>
            <c:extLst>
              <c:ext xmlns:c16="http://schemas.microsoft.com/office/drawing/2014/chart" uri="{C3380CC4-5D6E-409C-BE32-E72D297353CC}">
                <c16:uniqueId val="{00000005-7D35-4203-ACDF-B01DA9293C36}"/>
              </c:ext>
            </c:extLst>
          </c:dPt>
          <c:dPt>
            <c:idx val="1"/>
            <c:bubble3D val="0"/>
            <c:spPr>
              <a:solidFill>
                <a:schemeClr val="accent5">
                  <a:tint val="77000"/>
                </a:schemeClr>
              </a:solidFill>
              <a:ln>
                <a:noFill/>
              </a:ln>
              <a:effectLst>
                <a:outerShdw blurRad="88900" sx="102000" sy="102000" algn="ctr" rotWithShape="0">
                  <a:prstClr val="black">
                    <a:alpha val="10000"/>
                  </a:prstClr>
                </a:outerShdw>
              </a:effectLst>
              <a:scene3d>
                <a:camera prst="orthographicFront"/>
                <a:lightRig rig="threePt" dir="t"/>
              </a:scene3d>
              <a:sp3d>
                <a:bevelT w="127000" h="127000"/>
                <a:bevelB w="127000" h="127000"/>
              </a:sp3d>
            </c:spPr>
            <c:extLst>
              <c:ext xmlns:c16="http://schemas.microsoft.com/office/drawing/2014/chart" uri="{C3380CC4-5D6E-409C-BE32-E72D297353CC}">
                <c16:uniqueId val="{00000006-7D35-4203-ACDF-B01DA9293C36}"/>
              </c:ext>
            </c:extLst>
          </c:dPt>
          <c:dLbls>
            <c:dLbl>
              <c:idx val="0"/>
              <c:spPr>
                <a:solidFill>
                  <a:sysClr val="window" lastClr="FFFFFF"/>
                </a:solidFill>
                <a:ln>
                  <a:solidFill>
                    <a:srgbClr val="4472C4"/>
                  </a:solidFill>
                </a:ln>
                <a:effectLst/>
              </c:spPr>
              <c:txPr>
                <a:bodyPr rot="0" spcFirstLastPara="1" vertOverflow="clip" horzOverflow="clip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000" b="1" i="0" u="none" strike="noStrike" kern="1200" baseline="0">
                      <a:solidFill>
                        <a:schemeClr val="accent5">
                          <a:shade val="76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outEnd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>
                  <c15:spPr xmlns:c15="http://schemas.microsoft.com/office/drawing/2012/chart">
                    <a:prstGeom prst="wedgeRectCallout">
                      <a:avLst/>
                    </a:prstGeom>
                    <a:noFill/>
                    <a:ln>
                      <a:noFill/>
                    </a:ln>
                  </c15:spPr>
                </c:ext>
                <c:ext xmlns:c16="http://schemas.microsoft.com/office/drawing/2014/chart" uri="{C3380CC4-5D6E-409C-BE32-E72D297353CC}">
                  <c16:uniqueId val="{00000005-7D35-4203-ACDF-B01DA9293C36}"/>
                </c:ext>
              </c:extLst>
            </c:dLbl>
            <c:dLbl>
              <c:idx val="1"/>
              <c:spPr>
                <a:solidFill>
                  <a:sysClr val="window" lastClr="FFFFFF"/>
                </a:solidFill>
                <a:ln>
                  <a:solidFill>
                    <a:srgbClr val="4472C4"/>
                  </a:solidFill>
                </a:ln>
                <a:effectLst/>
              </c:spPr>
              <c:txPr>
                <a:bodyPr rot="0" spcFirstLastPara="1" vertOverflow="clip" horzOverflow="clip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000" b="1" i="0" u="none" strike="noStrike" kern="1200" baseline="0">
                      <a:solidFill>
                        <a:schemeClr val="accent5">
                          <a:tint val="77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outEnd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>
                  <c15:spPr xmlns:c15="http://schemas.microsoft.com/office/drawing/2012/chart">
                    <a:prstGeom prst="wedgeRectCallout">
                      <a:avLst/>
                    </a:prstGeom>
                    <a:noFill/>
                    <a:ln>
                      <a:noFill/>
                    </a:ln>
                  </c15:spPr>
                </c:ext>
                <c:ext xmlns:c16="http://schemas.microsoft.com/office/drawing/2014/chart" uri="{C3380CC4-5D6E-409C-BE32-E72D297353CC}">
                  <c16:uniqueId val="{00000006-7D35-4203-ACDF-B01DA9293C36}"/>
                </c:ext>
              </c:extLst>
            </c:dLbl>
            <c:spPr>
              <a:solidFill>
                <a:sysClr val="window" lastClr="FFFFFF"/>
              </a:solidFill>
              <a:ln>
                <a:solidFill>
                  <a:srgbClr val="4472C4"/>
                </a:solidFill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accent5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outEnd"/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wedgeRectCallout">
                    <a:avLst/>
                  </a:prstGeom>
                  <a:noFill/>
                  <a:ln>
                    <a:noFill/>
                  </a:ln>
                </c15:spPr>
              </c:ext>
            </c:extLst>
          </c:dLbls>
          <c:cat>
            <c:strRef>
              <c:f>'4a5a6a'!$H$3:$H$5</c:f>
              <c:strCache>
                <c:ptCount val="2"/>
                <c:pt idx="0">
                  <c:v>Rural</c:v>
                </c:pt>
                <c:pt idx="1">
                  <c:v>Urbana</c:v>
                </c:pt>
              </c:strCache>
            </c:strRef>
          </c:cat>
          <c:val>
            <c:numRef>
              <c:f>'4a5a6a'!$I$3:$I$5</c:f>
              <c:numCache>
                <c:formatCode>0.00%</c:formatCode>
                <c:ptCount val="2"/>
                <c:pt idx="0">
                  <c:v>0.13423274645073649</c:v>
                </c:pt>
                <c:pt idx="1">
                  <c:v>0.86576725354926354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7D35-4203-ACDF-B01DA9293C3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Data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pivotSource>
    <c:name>[Boletín Universidad Santo Tomás 30 de septiembre de 2022 VF.xlsx]4a5a6a!TablaDinámica6</c:name>
    <c:fmtId val="22"/>
  </c:pivotSource>
  <c:chart>
    <c:autoTitleDeleted val="0"/>
    <c:pivotFmts>
      <c:pivotFmt>
        <c:idx val="0"/>
        <c:dLbl>
          <c:idx val="0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5">
              <a:alpha val="88000"/>
            </a:schemeClr>
          </a:solidFill>
          <a:ln>
            <a:solidFill>
              <a:schemeClr val="accent5">
                <a:lumMod val="50000"/>
              </a:schemeClr>
            </a:solidFill>
          </a:ln>
          <a:effectLst/>
          <a:scene3d>
            <a:camera prst="orthographicFront"/>
            <a:lightRig rig="threePt" dir="t"/>
          </a:scene3d>
          <a:sp3d prstMaterial="flat">
            <a:contourClr>
              <a:schemeClr val="accent5">
                <a:lumMod val="50000"/>
              </a:schemeClr>
            </a:contourClr>
          </a:sp3d>
        </c:spPr>
        <c:marker>
          <c:symbol val="none"/>
        </c:marker>
        <c:dLbl>
          <c:idx val="0"/>
          <c:spPr>
            <a:solidFill>
              <a:srgbClr val="4472C4">
                <a:shade val="76000"/>
                <a:alpha val="30000"/>
              </a:srgbClr>
            </a:solidFill>
            <a:ln>
              <a:solidFill>
                <a:sysClr val="window" lastClr="FFFFFF">
                  <a:alpha val="50000"/>
                </a:sysClr>
              </a:solidFill>
              <a:round/>
            </a:ln>
            <a:effectLst>
              <a:outerShdw blurRad="63500" dist="88900" dir="2700000" algn="tl" rotWithShape="0">
                <a:prstClr val="black">
                  <a:alpha val="40000"/>
                </a:prstClr>
              </a:outerShdw>
            </a:effectLst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5">
              <a:alpha val="88000"/>
            </a:schemeClr>
          </a:solidFill>
          <a:ln>
            <a:solidFill>
              <a:schemeClr val="accent5">
                <a:lumMod val="50000"/>
              </a:schemeClr>
            </a:solidFill>
          </a:ln>
          <a:effectLst/>
          <a:scene3d>
            <a:camera prst="orthographicFront"/>
            <a:lightRig rig="threePt" dir="t"/>
          </a:scene3d>
          <a:sp3d prstMaterial="flat">
            <a:contourClr>
              <a:schemeClr val="accent5">
                <a:lumMod val="50000"/>
              </a:schemeClr>
            </a:contourClr>
          </a:sp3d>
        </c:spPr>
        <c:marker>
          <c:symbol val="none"/>
        </c:marker>
        <c:dLbl>
          <c:idx val="0"/>
          <c:spPr>
            <a:solidFill>
              <a:srgbClr val="4472C4">
                <a:tint val="77000"/>
                <a:alpha val="30000"/>
              </a:srgbClr>
            </a:solidFill>
            <a:ln>
              <a:solidFill>
                <a:sysClr val="window" lastClr="FFFFFF">
                  <a:alpha val="50000"/>
                </a:sysClr>
              </a:solidFill>
              <a:round/>
            </a:ln>
            <a:effectLst>
              <a:outerShdw blurRad="63500" dist="88900" dir="2700000" algn="tl" rotWithShape="0">
                <a:prstClr val="black">
                  <a:alpha val="40000"/>
                </a:prstClr>
              </a:outerShdw>
            </a:effectLst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view3D>
      <c:rotX val="15"/>
      <c:rotY val="20"/>
      <c:depthPercent val="100"/>
      <c:rAngAx val="1"/>
    </c:view3D>
    <c:floor>
      <c:thickness val="0"/>
      <c:spPr>
        <a:solidFill>
          <a:schemeClr val="bg2">
            <a:lumMod val="75000"/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'4a5a6a'!$B$13:$B$14</c:f>
              <c:strCache>
                <c:ptCount val="1"/>
                <c:pt idx="0">
                  <c:v>No</c:v>
                </c:pt>
              </c:strCache>
            </c:strRef>
          </c:tx>
          <c:spPr>
            <a:solidFill>
              <a:schemeClr val="accent5">
                <a:shade val="76000"/>
                <a:alpha val="88000"/>
              </a:schemeClr>
            </a:solidFill>
            <a:ln>
              <a:solidFill>
                <a:schemeClr val="accent5">
                  <a:shade val="76000"/>
                  <a:lumMod val="50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flat">
              <a:contourClr>
                <a:schemeClr val="accent5">
                  <a:shade val="76000"/>
                  <a:lumMod val="50000"/>
                </a:schemeClr>
              </a:contourClr>
            </a:sp3d>
          </c:spPr>
          <c:invertIfNegative val="0"/>
          <c:dLbls>
            <c:spPr>
              <a:solidFill>
                <a:srgbClr val="4472C4">
                  <a:shade val="76000"/>
                  <a:alpha val="30000"/>
                </a:srgbClr>
              </a:solidFill>
              <a:ln>
                <a:solidFill>
                  <a:sysClr val="window" lastClr="FFFFFF">
                    <a:alpha val="50000"/>
                  </a:sysClr>
                </a:solidFill>
                <a:round/>
              </a:ln>
              <a:effectLst>
                <a:outerShdw blurRad="63500" dist="889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50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'4a5a6a'!$A$15:$A$17</c:f>
              <c:strCache>
                <c:ptCount val="2"/>
                <c:pt idx="0">
                  <c:v>Rural</c:v>
                </c:pt>
                <c:pt idx="1">
                  <c:v>Urbana</c:v>
                </c:pt>
              </c:strCache>
            </c:strRef>
          </c:cat>
          <c:val>
            <c:numRef>
              <c:f>'4a5a6a'!$B$15:$B$17</c:f>
              <c:numCache>
                <c:formatCode>0.00%</c:formatCode>
                <c:ptCount val="2"/>
                <c:pt idx="0">
                  <c:v>0.33435856731818631</c:v>
                </c:pt>
                <c:pt idx="1">
                  <c:v>0.2790622548340948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93F-4C02-BBCF-6BACB95601D5}"/>
            </c:ext>
          </c:extLst>
        </c:ser>
        <c:ser>
          <c:idx val="1"/>
          <c:order val="1"/>
          <c:tx>
            <c:strRef>
              <c:f>'4a5a6a'!$C$13:$C$14</c:f>
              <c:strCache>
                <c:ptCount val="1"/>
                <c:pt idx="0">
                  <c:v>Sí</c:v>
                </c:pt>
              </c:strCache>
            </c:strRef>
          </c:tx>
          <c:spPr>
            <a:solidFill>
              <a:schemeClr val="accent5">
                <a:tint val="77000"/>
                <a:alpha val="88000"/>
              </a:schemeClr>
            </a:solidFill>
            <a:ln>
              <a:solidFill>
                <a:schemeClr val="accent5">
                  <a:tint val="77000"/>
                  <a:lumMod val="50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flat">
              <a:contourClr>
                <a:schemeClr val="accent5">
                  <a:tint val="77000"/>
                  <a:lumMod val="50000"/>
                </a:schemeClr>
              </a:contourClr>
            </a:sp3d>
          </c:spPr>
          <c:invertIfNegative val="0"/>
          <c:dLbls>
            <c:spPr>
              <a:solidFill>
                <a:srgbClr val="4472C4">
                  <a:tint val="77000"/>
                  <a:alpha val="30000"/>
                </a:srgbClr>
              </a:solidFill>
              <a:ln>
                <a:solidFill>
                  <a:sysClr val="window" lastClr="FFFFFF">
                    <a:alpha val="50000"/>
                  </a:sysClr>
                </a:solidFill>
                <a:round/>
              </a:ln>
              <a:effectLst>
                <a:outerShdw blurRad="63500" dist="889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50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'4a5a6a'!$A$15:$A$17</c:f>
              <c:strCache>
                <c:ptCount val="2"/>
                <c:pt idx="0">
                  <c:v>Rural</c:v>
                </c:pt>
                <c:pt idx="1">
                  <c:v>Urbana</c:v>
                </c:pt>
              </c:strCache>
            </c:strRef>
          </c:cat>
          <c:val>
            <c:numRef>
              <c:f>'4a5a6a'!$C$15:$C$17</c:f>
              <c:numCache>
                <c:formatCode>0.00%</c:formatCode>
                <c:ptCount val="2"/>
                <c:pt idx="0">
                  <c:v>0.66564143268181364</c:v>
                </c:pt>
                <c:pt idx="1">
                  <c:v>0.72093774516590525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93F-4C02-BBCF-6BACB95601D5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84"/>
        <c:gapDepth val="53"/>
        <c:shape val="box"/>
        <c:axId val="2131209376"/>
        <c:axId val="2131209792"/>
        <c:axId val="0"/>
      </c:bar3DChart>
      <c:catAx>
        <c:axId val="21312093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7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131209792"/>
        <c:crosses val="autoZero"/>
        <c:auto val="1"/>
        <c:lblAlgn val="ctr"/>
        <c:lblOffset val="100"/>
        <c:noMultiLvlLbl val="0"/>
      </c:catAx>
      <c:valAx>
        <c:axId val="2131209792"/>
        <c:scaling>
          <c:orientation val="minMax"/>
        </c:scaling>
        <c:delete val="1"/>
        <c:axPos val="l"/>
        <c:numFmt formatCode="0.00%" sourceLinked="1"/>
        <c:majorTickMark val="out"/>
        <c:minorTickMark val="none"/>
        <c:tickLblPos val="nextTo"/>
        <c:crossAx val="213120937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lt1">
                  <a:lumMod val="7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dk1">
        <a:lumMod val="75000"/>
        <a:lumOff val="25000"/>
      </a:schemeClr>
    </a:solidFill>
    <a:ln w="6350" cap="flat" cmpd="sng" algn="ctr">
      <a:solidFill>
        <a:schemeClr val="dk1">
          <a:tint val="7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[Boletín Universidad Santo Tomás 30 de septiembre de 2022 VF.xlsx]4a5a6a!TablaDinámica3</c:name>
    <c:fmtId val="22"/>
  </c:pivotSource>
  <c:chart>
    <c:autoTitleDeleted val="1"/>
    <c:pivotFmts>
      <c:pivotFmt>
        <c:idx val="0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diamond"/>
          <c:size val="5"/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 w="9525">
              <a:solidFill>
                <a:schemeClr val="accent1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'4a5a6a'!$I$20</c:f>
              <c:strCache>
                <c:ptCount val="1"/>
                <c:pt idx="0">
                  <c:v>Total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'4a5a6a'!$H$21:$H$26</c:f>
              <c:strCache>
                <c:ptCount val="5"/>
                <c:pt idx="0">
                  <c:v>18 a 30</c:v>
                </c:pt>
                <c:pt idx="1">
                  <c:v>30 a 40</c:v>
                </c:pt>
                <c:pt idx="2">
                  <c:v>40 a 50</c:v>
                </c:pt>
                <c:pt idx="3">
                  <c:v>50 a 60</c:v>
                </c:pt>
                <c:pt idx="4">
                  <c:v>Mayor 60</c:v>
                </c:pt>
              </c:strCache>
            </c:strRef>
          </c:cat>
          <c:val>
            <c:numRef>
              <c:f>'4a5a6a'!$I$21:$I$26</c:f>
              <c:numCache>
                <c:formatCode>0.00</c:formatCode>
                <c:ptCount val="5"/>
                <c:pt idx="0">
                  <c:v>3.8401526221789251</c:v>
                </c:pt>
                <c:pt idx="1">
                  <c:v>3.8855047041939086</c:v>
                </c:pt>
                <c:pt idx="2">
                  <c:v>3.9824883985640489</c:v>
                </c:pt>
                <c:pt idx="3">
                  <c:v>4.0633430550492164</c:v>
                </c:pt>
                <c:pt idx="4">
                  <c:v>3.9491971077096442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C69-4CAD-83EA-B03B4B91F79A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75"/>
        <c:axId val="269782047"/>
        <c:axId val="269805343"/>
      </c:barChart>
      <c:catAx>
        <c:axId val="269782047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lt1">
                <a:lumMod val="95000"/>
                <a:alpha val="54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69805343"/>
        <c:crosses val="autoZero"/>
        <c:auto val="1"/>
        <c:lblAlgn val="ctr"/>
        <c:lblOffset val="100"/>
        <c:noMultiLvlLbl val="0"/>
      </c:catAx>
      <c:valAx>
        <c:axId val="269805343"/>
        <c:scaling>
          <c:orientation val="minMax"/>
        </c:scaling>
        <c:delete val="0"/>
        <c:axPos val="b"/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69782047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Data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pivotSource>
    <c:name>[Boletín Universidad Santo Tomás 30 de septiembre de 2022 VF.xlsx]4a5a6a!TablaDinámica4</c:name>
    <c:fmtId val="28"/>
  </c:pivotSource>
  <c:chart>
    <c:autoTitleDeleted val="0"/>
    <c:pivotFmts>
      <c:pivotFmt>
        <c:idx val="0"/>
        <c:dLbl>
          <c:idx val="0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'4a5a6a'!$B$23:$B$24</c:f>
              <c:strCache>
                <c:ptCount val="1"/>
                <c:pt idx="0">
                  <c:v>Femenino</c:v>
                </c:pt>
              </c:strCache>
            </c:strRef>
          </c:tx>
          <c:spPr>
            <a:solidFill>
              <a:schemeClr val="accent5">
                <a:shade val="65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'4a5a6a'!$A$25:$A$27</c:f>
              <c:strCache>
                <c:ptCount val="2"/>
                <c:pt idx="0">
                  <c:v>Rural</c:v>
                </c:pt>
                <c:pt idx="1">
                  <c:v>Urbana</c:v>
                </c:pt>
              </c:strCache>
            </c:strRef>
          </c:cat>
          <c:val>
            <c:numRef>
              <c:f>'4a5a6a'!$B$25:$B$27</c:f>
              <c:numCache>
                <c:formatCode>0.00</c:formatCode>
                <c:ptCount val="2"/>
                <c:pt idx="0">
                  <c:v>4.0314923247349261</c:v>
                </c:pt>
                <c:pt idx="1">
                  <c:v>3.9637697315615803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DEE-405B-873C-21987D7CFC4E}"/>
            </c:ext>
          </c:extLst>
        </c:ser>
        <c:ser>
          <c:idx val="1"/>
          <c:order val="1"/>
          <c:tx>
            <c:strRef>
              <c:f>'4a5a6a'!$C$23:$C$24</c:f>
              <c:strCache>
                <c:ptCount val="1"/>
                <c:pt idx="0">
                  <c:v>Intersexual</c:v>
                </c:pt>
              </c:strCache>
            </c:strRef>
          </c:tx>
          <c:spPr>
            <a:solidFill>
              <a:schemeClr val="accent5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'4a5a6a'!$A$25:$A$27</c:f>
              <c:strCache>
                <c:ptCount val="2"/>
                <c:pt idx="0">
                  <c:v>Rural</c:v>
                </c:pt>
                <c:pt idx="1">
                  <c:v>Urbana</c:v>
                </c:pt>
              </c:strCache>
            </c:strRef>
          </c:cat>
          <c:val>
            <c:numRef>
              <c:f>'4a5a6a'!$C$25:$C$27</c:f>
              <c:numCache>
                <c:formatCode>0.00</c:formatCode>
                <c:ptCount val="2"/>
                <c:pt idx="0">
                  <c:v>5.333333333333333</c:v>
                </c:pt>
                <c:pt idx="1">
                  <c:v>4.8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DEE-405B-873C-21987D7CFC4E}"/>
            </c:ext>
          </c:extLst>
        </c:ser>
        <c:ser>
          <c:idx val="2"/>
          <c:order val="2"/>
          <c:tx>
            <c:strRef>
              <c:f>'4a5a6a'!$D$23:$D$24</c:f>
              <c:strCache>
                <c:ptCount val="1"/>
                <c:pt idx="0">
                  <c:v>Masculino</c:v>
                </c:pt>
              </c:strCache>
            </c:strRef>
          </c:tx>
          <c:spPr>
            <a:solidFill>
              <a:schemeClr val="accent5">
                <a:tint val="65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'4a5a6a'!$A$25:$A$27</c:f>
              <c:strCache>
                <c:ptCount val="2"/>
                <c:pt idx="0">
                  <c:v>Rural</c:v>
                </c:pt>
                <c:pt idx="1">
                  <c:v>Urbana</c:v>
                </c:pt>
              </c:strCache>
            </c:strRef>
          </c:cat>
          <c:val>
            <c:numRef>
              <c:f>'4a5a6a'!$D$25:$D$27</c:f>
              <c:numCache>
                <c:formatCode>0.00</c:formatCode>
                <c:ptCount val="2"/>
                <c:pt idx="0">
                  <c:v>3.6727456940222898</c:v>
                </c:pt>
                <c:pt idx="1">
                  <c:v>3.7013755876719485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DEE-405B-873C-21987D7CFC4E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50"/>
        <c:overlap val="100"/>
        <c:axId val="273651247"/>
        <c:axId val="273648335"/>
      </c:barChart>
      <c:catAx>
        <c:axId val="273651247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73648335"/>
        <c:crosses val="autoZero"/>
        <c:auto val="1"/>
        <c:lblAlgn val="ctr"/>
        <c:lblOffset val="100"/>
        <c:noMultiLvlLbl val="0"/>
      </c:catAx>
      <c:valAx>
        <c:axId val="273648335"/>
        <c:scaling>
          <c:orientation val="minMax"/>
        </c:scaling>
        <c:delete val="0"/>
        <c:axPos val="l"/>
        <c:majorGridlines>
          <c:spPr>
            <a:ln w="9525" cap="flat" cmpd="sng" algn="ctr">
              <a:gradFill>
                <a:gsLst>
                  <a:gs pos="0">
                    <a:schemeClr val="tx1">
                      <a:lumMod val="5000"/>
                      <a:lumOff val="95000"/>
                    </a:schemeClr>
                  </a:gs>
                  <a:gs pos="100000">
                    <a:schemeClr val="tx1">
                      <a:lumMod val="15000"/>
                      <a:lumOff val="8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73651247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[Boletín Universidad Santo Tomás 30 de septiembre de 2022 VF.xlsx]4a5a6a!TablaDinámica9</c:name>
    <c:fmtId val="33"/>
  </c:pivotSource>
  <c:chart>
    <c:autoTitleDeleted val="1"/>
    <c:pivotFmts>
      <c:pivotFmt>
        <c:idx val="0"/>
        <c:spPr>
          <a:noFill/>
          <a:ln w="9525" cap="flat" cmpd="sng" algn="ctr">
            <a:solidFill>
              <a:schemeClr val="accent1"/>
            </a:solidFill>
            <a:miter lim="800000"/>
          </a:ln>
          <a:effectLst>
            <a:glow rad="63500">
              <a:schemeClr val="accent1">
                <a:satMod val="175000"/>
                <a:alpha val="25000"/>
              </a:schemeClr>
            </a:glow>
          </a:effectLst>
        </c:spPr>
        <c:marker>
          <c:symbol val="circle"/>
          <c:size val="4"/>
          <c:spPr>
            <a:solidFill>
              <a:schemeClr val="accent1">
                <a:lumMod val="60000"/>
                <a:lumOff val="40000"/>
              </a:schemeClr>
            </a:solidFill>
            <a:ln>
              <a:noFill/>
            </a:ln>
            <a:effectLst>
              <a:glow rad="63500">
                <a:schemeClr val="accent1">
                  <a:satMod val="175000"/>
                  <a:alpha val="25000"/>
                </a:schemeClr>
              </a:glow>
            </a:effectLst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7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noFill/>
          <a:ln w="9525" cap="flat" cmpd="sng" algn="ctr">
            <a:solidFill>
              <a:schemeClr val="accent1"/>
            </a:solidFill>
            <a:miter lim="800000"/>
          </a:ln>
          <a:effectLst>
            <a:glow rad="63500">
              <a:schemeClr val="accent1">
                <a:satMod val="175000"/>
                <a:alpha val="25000"/>
              </a:schemeClr>
            </a:glo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7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noFill/>
          <a:ln w="9525" cap="flat" cmpd="sng" algn="ctr">
            <a:solidFill>
              <a:schemeClr val="accent1"/>
            </a:solidFill>
            <a:miter lim="800000"/>
          </a:ln>
          <a:effectLst>
            <a:glow rad="63500">
              <a:schemeClr val="accent1">
                <a:satMod val="175000"/>
                <a:alpha val="25000"/>
              </a:schemeClr>
            </a:glo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7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'4a5a6a'!$E$32</c:f>
              <c:strCache>
                <c:ptCount val="1"/>
                <c:pt idx="0">
                  <c:v>Total</c:v>
                </c:pt>
              </c:strCache>
            </c:strRef>
          </c:tx>
          <c:spPr>
            <a:noFill/>
            <a:ln w="9525" cap="flat" cmpd="sng" algn="ctr">
              <a:solidFill>
                <a:schemeClr val="accent1"/>
              </a:solidFill>
              <a:miter lim="800000"/>
            </a:ln>
            <a:effectLst>
              <a:glow rad="63500">
                <a:schemeClr val="accent1">
                  <a:satMod val="175000"/>
                  <a:alpha val="25000"/>
                </a:schemeClr>
              </a:glo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7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50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'4a5a6a'!$D$33:$D$35</c:f>
              <c:strCache>
                <c:ptCount val="2"/>
                <c:pt idx="0">
                  <c:v>No regular</c:v>
                </c:pt>
                <c:pt idx="1">
                  <c:v>Regular</c:v>
                </c:pt>
              </c:strCache>
            </c:strRef>
          </c:cat>
          <c:val>
            <c:numRef>
              <c:f>'4a5a6a'!$E$33:$E$35</c:f>
              <c:numCache>
                <c:formatCode>0.00</c:formatCode>
                <c:ptCount val="2"/>
                <c:pt idx="0">
                  <c:v>67.308908533710522</c:v>
                </c:pt>
                <c:pt idx="1">
                  <c:v>68.312680666045352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D6A-46F4-A5F1-EE38E479DE2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671953519"/>
        <c:axId val="671966831"/>
      </c:barChart>
      <c:catAx>
        <c:axId val="671953519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7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671966831"/>
        <c:crosses val="autoZero"/>
        <c:auto val="1"/>
        <c:lblAlgn val="ctr"/>
        <c:lblOffset val="100"/>
        <c:noMultiLvlLbl val="0"/>
      </c:catAx>
      <c:valAx>
        <c:axId val="671966831"/>
        <c:scaling>
          <c:orientation val="minMax"/>
        </c:scaling>
        <c:delete val="0"/>
        <c:axPos val="b"/>
        <c:majorGridlines>
          <c:spPr>
            <a:ln w="9525" cap="flat" cmpd="sng" algn="ctr">
              <a:gradFill>
                <a:gsLst>
                  <a:gs pos="0">
                    <a:schemeClr val="dk1">
                      <a:lumMod val="65000"/>
                      <a:lumOff val="35000"/>
                    </a:schemeClr>
                  </a:gs>
                  <a:gs pos="100000">
                    <a:schemeClr val="dk1">
                      <a:lumMod val="75000"/>
                      <a:lumOff val="25000"/>
                    </a:schemeClr>
                  </a:gs>
                </a:gsLst>
                <a:lin ang="10800000" scaled="0"/>
              </a:gradFill>
              <a:round/>
            </a:ln>
            <a:effectLst/>
          </c:spPr>
        </c:majorGridlines>
        <c:numFmt formatCode="0.00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7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671953519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dk1">
        <a:lumMod val="75000"/>
        <a:lumOff val="25000"/>
      </a:schemeClr>
    </a:solidFill>
    <a:ln w="9525" cap="flat" cmpd="sng" algn="ctr">
      <a:solidFill>
        <a:schemeClr val="dk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Data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[Boletín Universidad Santo Tomás 30 de septiembre de 2022 VF.xlsx]4a5a6a!TablaDinámica10</c:name>
    <c:fmtId val="26"/>
  </c:pivotSource>
  <c:chart>
    <c:autoTitleDeleted val="1"/>
    <c:pivotFmts>
      <c:pivotFmt>
        <c:idx val="0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lineChart>
        <c:grouping val="standard"/>
        <c:varyColors val="0"/>
        <c:ser>
          <c:idx val="0"/>
          <c:order val="0"/>
          <c:tx>
            <c:strRef>
              <c:f>'4a5a6a'!$I$32</c:f>
              <c:strCache>
                <c:ptCount val="1"/>
                <c:pt idx="0">
                  <c:v>Total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cat>
            <c:strRef>
              <c:f>'4a5a6a'!$H$33:$H$38</c:f>
              <c:strCache>
                <c:ptCount val="5"/>
                <c:pt idx="0">
                  <c:v>18 a 30</c:v>
                </c:pt>
                <c:pt idx="1">
                  <c:v>30 a 40</c:v>
                </c:pt>
                <c:pt idx="2">
                  <c:v>40 a 50</c:v>
                </c:pt>
                <c:pt idx="3">
                  <c:v>50 a 60</c:v>
                </c:pt>
                <c:pt idx="4">
                  <c:v>Mayor 60</c:v>
                </c:pt>
              </c:strCache>
            </c:strRef>
          </c:cat>
          <c:val>
            <c:numRef>
              <c:f>'4a5a6a'!$I$33:$I$38</c:f>
              <c:numCache>
                <c:formatCode>0.00</c:formatCode>
                <c:ptCount val="5"/>
                <c:pt idx="0">
                  <c:v>82.067795016455122</c:v>
                </c:pt>
                <c:pt idx="1">
                  <c:v>86.36194061314221</c:v>
                </c:pt>
                <c:pt idx="2">
                  <c:v>87.983371064004942</c:v>
                </c:pt>
                <c:pt idx="3">
                  <c:v>89.288404082236354</c:v>
                </c:pt>
                <c:pt idx="4">
                  <c:v>89.954022643772973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A537-4231-BC1B-3C69D27F942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1988463"/>
        <c:axId val="671936047"/>
      </c:lineChart>
      <c:catAx>
        <c:axId val="67198846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671936047"/>
        <c:crosses val="autoZero"/>
        <c:auto val="1"/>
        <c:lblAlgn val="ctr"/>
        <c:lblOffset val="100"/>
        <c:noMultiLvlLbl val="0"/>
      </c:catAx>
      <c:valAx>
        <c:axId val="671936047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671988463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accent1">
        <a:lumMod val="20000"/>
        <a:lumOff val="80000"/>
      </a:schemeClr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[Boletín Universidad Santo Tomás 30 de septiembre de 2022 VF.xlsx]4a5a6a!TablaDinámica11</c:name>
    <c:fmtId val="37"/>
  </c:pivotSource>
  <c:chart>
    <c:autoTitleDeleted val="1"/>
    <c:pivotFmts>
      <c:pivotFmt>
        <c:idx val="0"/>
        <c:dLbl>
          <c:idx val="0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>
              <a:alpha val="85000"/>
            </a:schemeClr>
          </a:solidFill>
          <a:ln w="9525" cap="flat" cmpd="sng" algn="ctr">
            <a:solidFill>
              <a:schemeClr val="lt1">
                <a:alpha val="50000"/>
              </a:schemeClr>
            </a:solidFill>
            <a:round/>
          </a:ln>
          <a:effectLst/>
        </c:spPr>
        <c:marker>
          <c:symbol val="circle"/>
          <c:size val="6"/>
          <c:spPr>
            <a:solidFill>
              <a:schemeClr val="accent1">
                <a:alpha val="85000"/>
              </a:schemeClr>
            </a:solidFill>
            <a:ln>
              <a:noFill/>
            </a:ln>
            <a:effectLst/>
          </c:spPr>
        </c:marker>
        <c:dLbl>
          <c:idx val="0"/>
          <c:spPr>
            <a:solidFill>
              <a:sysClr val="windowText" lastClr="000000">
                <a:lumMod val="65000"/>
                <a:lumOff val="35000"/>
                <a:alpha val="75000"/>
              </a:sysClr>
            </a:solidFill>
            <a:ln>
              <a:noFill/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</c:ext>
          </c:extLst>
        </c:dLbl>
      </c:pivotFmt>
      <c:pivotFmt>
        <c:idx val="4"/>
        <c:spPr>
          <a:blipFill dpi="0" rotWithShape="1">
            <a:blip xmlns:r="http://schemas.openxmlformats.org/officeDocument/2006/relationships" r:embed="rId3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 w="9525" cap="flat" cmpd="sng" algn="ctr">
            <a:solidFill>
              <a:schemeClr val="lt1">
                <a:alpha val="50000"/>
              </a:schemeClr>
            </a:solidFill>
            <a:round/>
          </a:ln>
          <a:effectLst/>
        </c:spPr>
      </c:pivotFmt>
      <c:pivotFmt>
        <c:idx val="5"/>
        <c:spPr>
          <a:blipFill dpi="0" rotWithShape="1">
            <a:blip xmlns:r="http://schemas.openxmlformats.org/officeDocument/2006/relationships" r:embed="rId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 w="9525" cap="flat" cmpd="sng" algn="ctr">
            <a:solidFill>
              <a:schemeClr val="lt1">
                <a:alpha val="50000"/>
              </a:schemeClr>
            </a:solidFill>
            <a:round/>
          </a:ln>
          <a:effectLst/>
        </c:spPr>
      </c:pivotFmt>
      <c:pivotFmt>
        <c:idx val="6"/>
        <c:spPr>
          <a:blipFill dpi="0" rotWithShape="1">
            <a:blip xmlns:r="http://schemas.openxmlformats.org/officeDocument/2006/relationships" r:embed="rId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 w="9525" cap="flat" cmpd="sng" algn="ctr">
            <a:solidFill>
              <a:schemeClr val="lt1">
                <a:alpha val="50000"/>
              </a:schemeClr>
            </a:solidFill>
            <a:round/>
          </a:ln>
          <a:effectLst/>
        </c:spPr>
      </c:pivotFmt>
      <c:pivotFmt>
        <c:idx val="7"/>
        <c:spPr>
          <a:solidFill>
            <a:schemeClr val="accent1">
              <a:alpha val="85000"/>
            </a:schemeClr>
          </a:solidFill>
          <a:ln w="9525" cap="flat" cmpd="sng" algn="ctr">
            <a:solidFill>
              <a:schemeClr val="lt1">
                <a:alpha val="50000"/>
              </a:schemeClr>
            </a:solidFill>
            <a:round/>
          </a:ln>
          <a:effectLst/>
        </c:spPr>
        <c:marker>
          <c:symbol val="none"/>
        </c:marker>
        <c:dLbl>
          <c:idx val="0"/>
          <c:spPr>
            <a:solidFill>
              <a:sysClr val="windowText" lastClr="000000">
                <a:lumMod val="65000"/>
                <a:lumOff val="35000"/>
                <a:alpha val="75000"/>
              </a:sysClr>
            </a:solidFill>
            <a:ln>
              <a:noFill/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</c:ext>
          </c:extLst>
        </c:dLbl>
      </c:pivotFmt>
      <c:pivotFmt>
        <c:idx val="8"/>
        <c:spPr>
          <a:blipFill dpi="0" rotWithShape="1">
            <a:blip xmlns:r="http://schemas.openxmlformats.org/officeDocument/2006/relationships" r:embed="rId3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 w="9525" cap="flat" cmpd="sng" algn="ctr">
            <a:solidFill>
              <a:schemeClr val="lt1">
                <a:alpha val="50000"/>
              </a:schemeClr>
            </a:solidFill>
            <a:round/>
          </a:ln>
          <a:effectLst/>
        </c:spPr>
      </c:pivotFmt>
      <c:pivotFmt>
        <c:idx val="9"/>
        <c:spPr>
          <a:blipFill dpi="0" rotWithShape="1">
            <a:blip xmlns:r="http://schemas.openxmlformats.org/officeDocument/2006/relationships" r:embed="rId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 w="9525" cap="flat" cmpd="sng" algn="ctr">
            <a:solidFill>
              <a:schemeClr val="lt1">
                <a:alpha val="50000"/>
              </a:schemeClr>
            </a:solidFill>
            <a:round/>
          </a:ln>
          <a:effectLst/>
        </c:spPr>
      </c:pivotFmt>
      <c:pivotFmt>
        <c:idx val="10"/>
        <c:spPr>
          <a:blipFill dpi="0" rotWithShape="1">
            <a:blip xmlns:r="http://schemas.openxmlformats.org/officeDocument/2006/relationships" r:embed="rId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 w="9525" cap="flat" cmpd="sng" algn="ctr">
            <a:solidFill>
              <a:schemeClr val="lt1">
                <a:alpha val="50000"/>
              </a:schemeClr>
            </a:solidFill>
            <a:round/>
          </a:ln>
          <a:effectLst/>
        </c:spPr>
      </c:pivotFmt>
      <c:pivotFmt>
        <c:idx val="11"/>
        <c:spPr>
          <a:solidFill>
            <a:schemeClr val="accent1">
              <a:alpha val="85000"/>
            </a:schemeClr>
          </a:solidFill>
          <a:ln w="9525" cap="flat" cmpd="sng" algn="ctr">
            <a:solidFill>
              <a:schemeClr val="lt1">
                <a:alpha val="50000"/>
              </a:schemeClr>
            </a:solidFill>
            <a:round/>
          </a:ln>
          <a:effectLst/>
        </c:spPr>
        <c:marker>
          <c:symbol val="none"/>
        </c:marker>
        <c:dLbl>
          <c:idx val="0"/>
          <c:spPr>
            <a:solidFill>
              <a:sysClr val="windowText" lastClr="000000">
                <a:lumMod val="65000"/>
                <a:lumOff val="35000"/>
                <a:alpha val="75000"/>
              </a:sysClr>
            </a:solidFill>
            <a:ln>
              <a:noFill/>
            </a:ln>
            <a:effectLst/>
          </c:spPr>
          <c:txPr>
            <a:bodyPr rot="0" spcFirstLastPara="1" vertOverflow="clip" horzOverflow="clip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wedgeRectCallout">
                  <a:avLst/>
                </a:prstGeom>
                <a:noFill/>
                <a:ln>
                  <a:noFill/>
                </a:ln>
              </c15:spPr>
            </c:ext>
          </c:extLst>
        </c:dLbl>
      </c:pivotFmt>
      <c:pivotFmt>
        <c:idx val="12"/>
        <c:spPr>
          <a:blipFill dpi="0" rotWithShape="1">
            <a:blip xmlns:r="http://schemas.openxmlformats.org/officeDocument/2006/relationships" r:embed="rId3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 w="9525" cap="flat" cmpd="sng" algn="ctr">
            <a:solidFill>
              <a:schemeClr val="lt1">
                <a:alpha val="50000"/>
              </a:schemeClr>
            </a:solidFill>
            <a:round/>
          </a:ln>
          <a:effectLst/>
        </c:spPr>
      </c:pivotFmt>
      <c:pivotFmt>
        <c:idx val="13"/>
        <c:spPr>
          <a:blipFill dpi="0" rotWithShape="1">
            <a:blip xmlns:r="http://schemas.openxmlformats.org/officeDocument/2006/relationships" r:embed="rId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 w="9525" cap="flat" cmpd="sng" algn="ctr">
            <a:solidFill>
              <a:schemeClr val="lt1">
                <a:alpha val="50000"/>
              </a:schemeClr>
            </a:solidFill>
            <a:round/>
          </a:ln>
          <a:effectLst/>
        </c:spPr>
      </c:pivotFmt>
      <c:pivotFmt>
        <c:idx val="14"/>
        <c:spPr>
          <a:blipFill dpi="0" rotWithShape="1">
            <a:blip xmlns:r="http://schemas.openxmlformats.org/officeDocument/2006/relationships" r:embed="rId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a:blipFill>
          <a:ln w="9525" cap="flat" cmpd="sng" algn="ctr">
            <a:solidFill>
              <a:schemeClr val="lt1">
                <a:alpha val="50000"/>
              </a:schemeClr>
            </a:solidFill>
            <a:round/>
          </a:ln>
          <a:effectLst/>
        </c:spPr>
      </c:pivotFmt>
    </c:pivotFmts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'4a5a6a'!$E$40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chemeClr val="accent1"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Pt>
            <c:idx val="0"/>
            <c:invertIfNegative val="0"/>
            <c:bubble3D val="0"/>
            <c:spPr>
              <a:blipFill dpi="0" rotWithShape="1">
                <a:blip xmlns:r="http://schemas.openxmlformats.org/officeDocument/2006/relationships" r:embed="rId3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rcRect/>
                <a:stretch>
                  <a:fillRect/>
                </a:stretch>
              </a:blipFill>
              <a:ln w="9525" cap="flat" cmpd="sng" algn="ctr">
                <a:solidFill>
                  <a:schemeClr val="lt1">
                    <a:alpha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1-A6E6-4A16-BD3E-C71973EE2084}"/>
              </c:ext>
            </c:extLst>
          </c:dPt>
          <c:dPt>
            <c:idx val="1"/>
            <c:invertIfNegative val="0"/>
            <c:bubble3D val="0"/>
            <c:spPr>
              <a:blipFill dpi="0" rotWithShape="1">
                <a:blip xmlns:r="http://schemas.openxmlformats.org/officeDocument/2006/relationships" r:embed="rId4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rcRect/>
                <a:stretch>
                  <a:fillRect/>
                </a:stretch>
              </a:blipFill>
              <a:ln w="9525" cap="flat" cmpd="sng" algn="ctr">
                <a:solidFill>
                  <a:schemeClr val="lt1">
                    <a:alpha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3-A6E6-4A16-BD3E-C71973EE2084}"/>
              </c:ext>
            </c:extLst>
          </c:dPt>
          <c:dPt>
            <c:idx val="2"/>
            <c:invertIfNegative val="0"/>
            <c:bubble3D val="0"/>
            <c:spPr>
              <a:blipFill dpi="0" rotWithShape="1">
                <a:blip xmlns:r="http://schemas.openxmlformats.org/officeDocument/2006/relationships" r:embed="rId5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rcRect/>
                <a:stretch>
                  <a:fillRect/>
                </a:stretch>
              </a:blipFill>
              <a:ln w="9525" cap="flat" cmpd="sng" algn="ctr">
                <a:solidFill>
                  <a:schemeClr val="lt1">
                    <a:alpha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5-A6E6-4A16-BD3E-C71973EE2084}"/>
              </c:ext>
            </c:extLst>
          </c:dPt>
          <c:dLbls>
            <c:spPr>
              <a:solidFill>
                <a:sysClr val="windowText" lastClr="000000">
                  <a:lumMod val="65000"/>
                  <a:lumOff val="35000"/>
                  <a:alpha val="75000"/>
                </a:sysClr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wedgeRectCallout">
                    <a:avLst/>
                  </a:prstGeom>
                  <a:noFill/>
                  <a:ln>
                    <a:noFill/>
                  </a:ln>
                </c15:spPr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'4a5a6a'!$D$41:$D$44</c:f>
              <c:strCache>
                <c:ptCount val="3"/>
                <c:pt idx="0">
                  <c:v>Femenino</c:v>
                </c:pt>
                <c:pt idx="1">
                  <c:v>Intersexual</c:v>
                </c:pt>
                <c:pt idx="2">
                  <c:v>Masculino</c:v>
                </c:pt>
              </c:strCache>
            </c:strRef>
          </c:cat>
          <c:val>
            <c:numRef>
              <c:f>'4a5a6a'!$E$41:$E$44</c:f>
              <c:numCache>
                <c:formatCode>0.00</c:formatCode>
                <c:ptCount val="3"/>
                <c:pt idx="0">
                  <c:v>158.10410032814781</c:v>
                </c:pt>
                <c:pt idx="1">
                  <c:v>164.31818181818181</c:v>
                </c:pt>
                <c:pt idx="2">
                  <c:v>168.2178714641812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4185-46CC-B250-338D0E45016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65"/>
        <c:axId val="671961839"/>
        <c:axId val="671968495"/>
      </c:barChart>
      <c:catAx>
        <c:axId val="671961839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671968495"/>
        <c:crosses val="autoZero"/>
        <c:auto val="1"/>
        <c:lblAlgn val="ctr"/>
        <c:lblOffset val="100"/>
        <c:noMultiLvlLbl val="0"/>
      </c:catAx>
      <c:valAx>
        <c:axId val="671968495"/>
        <c:scaling>
          <c:orientation val="minMax"/>
        </c:scaling>
        <c:delete val="1"/>
        <c:axPos val="l"/>
        <c:majorGridlines>
          <c:spPr>
            <a:ln w="9525" cap="flat" cmpd="sng" algn="ctr">
              <a:gradFill>
                <a:gsLst>
                  <a:gs pos="100000">
                    <a:schemeClr val="dk1">
                      <a:lumMod val="95000"/>
                      <a:lumOff val="5000"/>
                      <a:alpha val="42000"/>
                    </a:schemeClr>
                  </a:gs>
                  <a:gs pos="0">
                    <a:schemeClr val="lt1">
                      <a:lumMod val="75000"/>
                      <a:alpha val="36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crossAx val="671961839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Data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[Boletín Universidad Santo Tomás 30 de septiembre de 2022 VF.xlsx]4a5a6a!TablaDinámica12</c:name>
    <c:fmtId val="43"/>
  </c:pivotSource>
  <c:chart>
    <c:autoTitleDeleted val="1"/>
    <c:pivotFmts>
      <c:pivotFmt>
        <c:idx val="0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/>
          <a:sp3d/>
        </c:spPr>
        <c:marker>
          <c:symbol val="circle"/>
          <c:size val="6"/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 w="12700">
              <a:solidFill>
                <a:schemeClr val="lt2"/>
              </a:solidFill>
              <a:round/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2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/>
          <a:sp3d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2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/>
          <a:sp3d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2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bar"/>
        <c:grouping val="clustered"/>
        <c:varyColors val="0"/>
        <c:ser>
          <c:idx val="0"/>
          <c:order val="0"/>
          <c:tx>
            <c:strRef>
              <c:f>'4a5a6a'!$I$40</c:f>
              <c:strCache>
                <c:ptCount val="1"/>
                <c:pt idx="0">
                  <c:v>Total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'4a5a6a'!$H$41:$H$48</c:f>
              <c:strCache>
                <c:ptCount val="7"/>
                <c:pt idx="0">
                  <c:v>Amazonía</c:v>
                </c:pt>
                <c:pt idx="1">
                  <c:v>Caribe</c:v>
                </c:pt>
                <c:pt idx="2">
                  <c:v>Central</c:v>
                </c:pt>
                <c:pt idx="3">
                  <c:v>Eje Cafetero y Antioquia</c:v>
                </c:pt>
                <c:pt idx="4">
                  <c:v>Llanos-Orinoquía</c:v>
                </c:pt>
                <c:pt idx="5">
                  <c:v>Pacífico</c:v>
                </c:pt>
                <c:pt idx="6">
                  <c:v>Santanderes</c:v>
                </c:pt>
              </c:strCache>
            </c:strRef>
          </c:cat>
          <c:val>
            <c:numRef>
              <c:f>'4a5a6a'!$I$41:$I$48</c:f>
              <c:numCache>
                <c:formatCode>0.00</c:formatCode>
                <c:ptCount val="7"/>
                <c:pt idx="0">
                  <c:v>84.959921902733413</c:v>
                </c:pt>
                <c:pt idx="1">
                  <c:v>87.743966460080202</c:v>
                </c:pt>
                <c:pt idx="2">
                  <c:v>87.428875338753386</c:v>
                </c:pt>
                <c:pt idx="3">
                  <c:v>86.593422612819992</c:v>
                </c:pt>
                <c:pt idx="4">
                  <c:v>86.578383801532283</c:v>
                </c:pt>
                <c:pt idx="5">
                  <c:v>86.819764853207204</c:v>
                </c:pt>
                <c:pt idx="6">
                  <c:v>85.971255736337085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55E-4EED-BF6B-50D817296946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75"/>
        <c:shape val="box"/>
        <c:axId val="1723907887"/>
        <c:axId val="1723929519"/>
        <c:axId val="0"/>
      </c:bar3DChart>
      <c:catAx>
        <c:axId val="1723907887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723929519"/>
        <c:crosses val="autoZero"/>
        <c:auto val="1"/>
        <c:lblAlgn val="ctr"/>
        <c:lblOffset val="100"/>
        <c:noMultiLvlLbl val="0"/>
      </c:catAx>
      <c:valAx>
        <c:axId val="1723929519"/>
        <c:scaling>
          <c:orientation val="minMax"/>
        </c:scaling>
        <c:delete val="0"/>
        <c:axPos val="b"/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723907887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Data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pivotSource>
    <c:name>[Boletín Universidad Santo Tomás 30 de septiembre de 2022 VF.xlsx]7a8a9a!TablaDinámica13</c:name>
    <c:fmtId val="34"/>
  </c:pivotSource>
  <c:chart>
    <c:autoTitleDeleted val="0"/>
    <c:pivotFmts>
      <c:pivotFmt>
        <c:idx val="0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circle"/>
          <c:size val="6"/>
          <c:spPr>
            <a:gradFill>
              <a:gsLst>
                <a:gs pos="0">
                  <a:schemeClr val="accent5">
                    <a:shade val="53000"/>
                  </a:schemeClr>
                </a:gs>
                <a:gs pos="46000">
                  <a:schemeClr val="accent5">
                    <a:shade val="53000"/>
                  </a:schemeClr>
                </a:gs>
                <a:gs pos="100000">
                  <a:schemeClr val="accent5">
                    <a:shade val="53000"/>
                    <a:lumMod val="20000"/>
                    <a:lumOff val="80000"/>
                    <a:alpha val="0"/>
                  </a:schemeClr>
                </a:gs>
              </a:gsLst>
              <a:path path="circle">
                <a:fillToRect l="50000" t="-80000" r="50000" b="180000"/>
              </a:path>
            </a:gradFill>
            <a:ln w="9525" cap="flat" cmpd="sng" algn="ctr">
              <a:solidFill>
                <a:schemeClr val="accent5">
                  <a:shade val="53000"/>
                  <a:shade val="95000"/>
                </a:schemeClr>
              </a:solidFill>
              <a:round/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circle"/>
          <c:size val="6"/>
          <c:spPr>
            <a:gradFill>
              <a:gsLst>
                <a:gs pos="0">
                  <a:schemeClr val="accent5">
                    <a:shade val="76000"/>
                  </a:schemeClr>
                </a:gs>
                <a:gs pos="46000">
                  <a:schemeClr val="accent5">
                    <a:shade val="76000"/>
                  </a:schemeClr>
                </a:gs>
                <a:gs pos="100000">
                  <a:schemeClr val="accent5">
                    <a:shade val="76000"/>
                    <a:lumMod val="20000"/>
                    <a:lumOff val="80000"/>
                    <a:alpha val="0"/>
                  </a:schemeClr>
                </a:gs>
              </a:gsLst>
              <a:path path="circle">
                <a:fillToRect l="50000" t="-80000" r="50000" b="180000"/>
              </a:path>
            </a:gradFill>
            <a:ln w="9525" cap="flat" cmpd="sng" algn="ctr">
              <a:solidFill>
                <a:schemeClr val="accent5">
                  <a:shade val="76000"/>
                  <a:shade val="95000"/>
                </a:schemeClr>
              </a:solidFill>
              <a:round/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circle"/>
          <c:size val="6"/>
          <c:spPr>
            <a:gradFill>
              <a:gsLst>
                <a:gs pos="0">
                  <a:schemeClr val="accent5"/>
                </a:gs>
                <a:gs pos="46000">
                  <a:schemeClr val="accent5"/>
                </a:gs>
                <a:gs pos="100000">
                  <a:schemeClr val="accent5">
                    <a:lumMod val="20000"/>
                    <a:lumOff val="80000"/>
                    <a:alpha val="0"/>
                  </a:schemeClr>
                </a:gs>
              </a:gsLst>
              <a:path path="circle">
                <a:fillToRect l="50000" t="-80000" r="50000" b="180000"/>
              </a:path>
            </a:gradFill>
            <a:ln w="9525" cap="flat" cmpd="sng" algn="ctr">
              <a:solidFill>
                <a:schemeClr val="accent5">
                  <a:shade val="95000"/>
                </a:schemeClr>
              </a:solidFill>
              <a:round/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circle"/>
          <c:size val="6"/>
          <c:spPr>
            <a:gradFill>
              <a:gsLst>
                <a:gs pos="0">
                  <a:schemeClr val="accent5">
                    <a:tint val="77000"/>
                  </a:schemeClr>
                </a:gs>
                <a:gs pos="46000">
                  <a:schemeClr val="accent5">
                    <a:tint val="77000"/>
                  </a:schemeClr>
                </a:gs>
                <a:gs pos="100000">
                  <a:schemeClr val="accent5">
                    <a:tint val="77000"/>
                    <a:lumMod val="20000"/>
                    <a:lumOff val="80000"/>
                    <a:alpha val="0"/>
                  </a:schemeClr>
                </a:gs>
              </a:gsLst>
              <a:path path="circle">
                <a:fillToRect l="50000" t="-80000" r="50000" b="180000"/>
              </a:path>
            </a:gradFill>
            <a:ln w="9525" cap="flat" cmpd="sng" algn="ctr">
              <a:solidFill>
                <a:schemeClr val="accent5">
                  <a:tint val="77000"/>
                  <a:shade val="95000"/>
                </a:schemeClr>
              </a:solidFill>
              <a:round/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circle"/>
          <c:size val="6"/>
          <c:spPr>
            <a:gradFill>
              <a:gsLst>
                <a:gs pos="0">
                  <a:schemeClr val="accent5">
                    <a:tint val="54000"/>
                  </a:schemeClr>
                </a:gs>
                <a:gs pos="46000">
                  <a:schemeClr val="accent5">
                    <a:tint val="54000"/>
                  </a:schemeClr>
                </a:gs>
                <a:gs pos="100000">
                  <a:schemeClr val="accent5">
                    <a:tint val="54000"/>
                    <a:lumMod val="20000"/>
                    <a:lumOff val="80000"/>
                    <a:alpha val="0"/>
                  </a:schemeClr>
                </a:gs>
              </a:gsLst>
              <a:path path="circle">
                <a:fillToRect l="50000" t="-80000" r="50000" b="180000"/>
              </a:path>
            </a:gradFill>
            <a:ln w="9525" cap="flat" cmpd="sng" algn="ctr">
              <a:solidFill>
                <a:schemeClr val="accent5">
                  <a:tint val="54000"/>
                  <a:shade val="95000"/>
                </a:schemeClr>
              </a:solidFill>
              <a:round/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5">
              <a:tint val="54000"/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1.6059297163384383E-2"/>
              <c:y val="-8.4875562720133283E-17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5">
              <a:tint val="54000"/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1.8735846690614916E-2"/>
              <c:y val="-8.4875562720133283E-17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5">
              <a:tint val="54000"/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1.6059297163384383E-2"/>
              <c:y val="-8.4875562720133283E-17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5">
              <a:tint val="54000"/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1.6059297163384383E-2"/>
              <c:y val="0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5">
              <a:tint val="54000"/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8.0296485816921913E-3"/>
              <c:y val="4.6296296296296086E-3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5">
              <a:tint val="77000"/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-8.0296485816921913E-3"/>
              <c:y val="-8.4875562720133283E-17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5">
              <a:tint val="77000"/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-8.0296485816921913E-3"/>
              <c:y val="-8.4875562720133283E-17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spPr>
          <a:solidFill>
            <a:schemeClr val="accent5">
              <a:tint val="54000"/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1.8735846690614916E-2"/>
              <c:y val="-8.4875562720133283E-17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spPr>
          <a:solidFill>
            <a:schemeClr val="accent5">
              <a:tint val="54000"/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1.6059297163384383E-2"/>
              <c:y val="-8.4875562720133283E-17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5">
              <a:tint val="54000"/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1.6059297163384383E-2"/>
              <c:y val="-8.4875562720133283E-17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spPr>
          <a:solidFill>
            <a:schemeClr val="accent5">
              <a:tint val="54000"/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1.6059297163384383E-2"/>
              <c:y val="0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spPr>
          <a:solidFill>
            <a:schemeClr val="accent5">
              <a:tint val="54000"/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8.0296485816921913E-3"/>
              <c:y val="4.6296296296296086E-3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-8.0296485816921913E-3"/>
              <c:y val="-8.4875562720133283E-17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1.8735846690614916E-2"/>
              <c:y val="-8.4875562720133283E-17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1.6059297163384383E-2"/>
              <c:y val="-8.4875562720133283E-17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1.6059297163384383E-2"/>
              <c:y val="-8.4875562720133283E-17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1.6059297163384383E-2"/>
              <c:y val="0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8.0296485816921913E-3"/>
              <c:y val="4.6296296296296086E-3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7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dLbl>
          <c:idx val="0"/>
          <c:layout>
            <c:manualLayout>
              <c:x val="1.3743922372594896E-2"/>
              <c:y val="-1.0039047256556241E-17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bar"/>
        <c:grouping val="percentStacked"/>
        <c:varyColors val="0"/>
        <c:ser>
          <c:idx val="0"/>
          <c:order val="0"/>
          <c:tx>
            <c:strRef>
              <c:f>'7a8a9a'!$B$3:$B$4</c:f>
              <c:strCache>
                <c:ptCount val="1"/>
                <c:pt idx="0">
                  <c:v>Excelente</c:v>
                </c:pt>
              </c:strCache>
            </c:strRef>
          </c:tx>
          <c:spPr>
            <a:solidFill>
              <a:schemeClr val="accent5">
                <a:shade val="53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8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'7a8a9a'!$A$5:$A$10</c:f>
              <c:strCache>
                <c:ptCount val="5"/>
                <c:pt idx="0">
                  <c:v>18 a 30</c:v>
                </c:pt>
                <c:pt idx="1">
                  <c:v>30 a 40</c:v>
                </c:pt>
                <c:pt idx="2">
                  <c:v>40 a 50</c:v>
                </c:pt>
                <c:pt idx="3">
                  <c:v>50 a 60</c:v>
                </c:pt>
                <c:pt idx="4">
                  <c:v>Mayor 60</c:v>
                </c:pt>
              </c:strCache>
            </c:strRef>
          </c:cat>
          <c:val>
            <c:numRef>
              <c:f>'7a8a9a'!$B$5:$B$10</c:f>
              <c:numCache>
                <c:formatCode>0.0%</c:formatCode>
                <c:ptCount val="5"/>
                <c:pt idx="0">
                  <c:v>0.12635166901739539</c:v>
                </c:pt>
                <c:pt idx="1">
                  <c:v>0.10341504547370957</c:v>
                </c:pt>
                <c:pt idx="2">
                  <c:v>8.7946765452425052E-2</c:v>
                </c:pt>
                <c:pt idx="3">
                  <c:v>7.6837745895577583E-2</c:v>
                </c:pt>
                <c:pt idx="4">
                  <c:v>5.0536102571792758E-2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7D48-4F29-9347-194D0CAD9F1D}"/>
            </c:ext>
          </c:extLst>
        </c:ser>
        <c:ser>
          <c:idx val="1"/>
          <c:order val="1"/>
          <c:tx>
            <c:strRef>
              <c:f>'7a8a9a'!$C$3:$C$4</c:f>
              <c:strCache>
                <c:ptCount val="1"/>
                <c:pt idx="0">
                  <c:v>Muy bueno</c:v>
                </c:pt>
              </c:strCache>
            </c:strRef>
          </c:tx>
          <c:spPr>
            <a:solidFill>
              <a:schemeClr val="accent5">
                <a:shade val="76000"/>
                <a:alpha val="70000"/>
              </a:schemeClr>
            </a:solidFill>
            <a:ln>
              <a:noFill/>
            </a:ln>
            <a:effectLst/>
          </c:spPr>
          <c:invertIfNegative val="0"/>
          <c:dPt>
            <c:idx val="4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6-84F5-4D23-B1F7-E2B840C59237}"/>
              </c:ext>
            </c:extLst>
          </c:dPt>
          <c:dLbls>
            <c:dLbl>
              <c:idx val="4"/>
              <c:layout>
                <c:manualLayout>
                  <c:x val="1.3743922372594896E-2"/>
                  <c:y val="-1.0039047256556241E-17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84F5-4D23-B1F7-E2B840C59237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8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'7a8a9a'!$A$5:$A$10</c:f>
              <c:strCache>
                <c:ptCount val="5"/>
                <c:pt idx="0">
                  <c:v>18 a 30</c:v>
                </c:pt>
                <c:pt idx="1">
                  <c:v>30 a 40</c:v>
                </c:pt>
                <c:pt idx="2">
                  <c:v>40 a 50</c:v>
                </c:pt>
                <c:pt idx="3">
                  <c:v>50 a 60</c:v>
                </c:pt>
                <c:pt idx="4">
                  <c:v>Mayor 60</c:v>
                </c:pt>
              </c:strCache>
            </c:strRef>
          </c:cat>
          <c:val>
            <c:numRef>
              <c:f>'7a8a9a'!$C$5:$C$10</c:f>
              <c:numCache>
                <c:formatCode>0.0%</c:formatCode>
                <c:ptCount val="5"/>
                <c:pt idx="0">
                  <c:v>0.22290785143394451</c:v>
                </c:pt>
                <c:pt idx="1">
                  <c:v>0.21291332891646089</c:v>
                </c:pt>
                <c:pt idx="2">
                  <c:v>0.20395143033545998</c:v>
                </c:pt>
                <c:pt idx="3">
                  <c:v>0.17637923384114776</c:v>
                </c:pt>
                <c:pt idx="4">
                  <c:v>0.1234910399640099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7D48-4F29-9347-194D0CAD9F1D}"/>
            </c:ext>
          </c:extLst>
        </c:ser>
        <c:ser>
          <c:idx val="2"/>
          <c:order val="2"/>
          <c:tx>
            <c:strRef>
              <c:f>'7a8a9a'!$D$3:$D$4</c:f>
              <c:strCache>
                <c:ptCount val="1"/>
                <c:pt idx="0">
                  <c:v>Bueno</c:v>
                </c:pt>
              </c:strCache>
            </c:strRef>
          </c:tx>
          <c:spPr>
            <a:solidFill>
              <a:schemeClr val="accent5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8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'7a8a9a'!$A$5:$A$10</c:f>
              <c:strCache>
                <c:ptCount val="5"/>
                <c:pt idx="0">
                  <c:v>18 a 30</c:v>
                </c:pt>
                <c:pt idx="1">
                  <c:v>30 a 40</c:v>
                </c:pt>
                <c:pt idx="2">
                  <c:v>40 a 50</c:v>
                </c:pt>
                <c:pt idx="3">
                  <c:v>50 a 60</c:v>
                </c:pt>
                <c:pt idx="4">
                  <c:v>Mayor 60</c:v>
                </c:pt>
              </c:strCache>
            </c:strRef>
          </c:cat>
          <c:val>
            <c:numRef>
              <c:f>'7a8a9a'!$D$5:$D$10</c:f>
              <c:numCache>
                <c:formatCode>0.0%</c:formatCode>
                <c:ptCount val="5"/>
                <c:pt idx="0">
                  <c:v>0.5902092148566056</c:v>
                </c:pt>
                <c:pt idx="1">
                  <c:v>0.61591278684575079</c:v>
                </c:pt>
                <c:pt idx="2">
                  <c:v>0.62481992179460799</c:v>
                </c:pt>
                <c:pt idx="3">
                  <c:v>0.64443129714539271</c:v>
                </c:pt>
                <c:pt idx="4">
                  <c:v>0.65869385918872314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7D48-4F29-9347-194D0CAD9F1D}"/>
            </c:ext>
          </c:extLst>
        </c:ser>
        <c:ser>
          <c:idx val="3"/>
          <c:order val="3"/>
          <c:tx>
            <c:strRef>
              <c:f>'7a8a9a'!$E$3:$E$4</c:f>
              <c:strCache>
                <c:ptCount val="1"/>
                <c:pt idx="0">
                  <c:v>Regular</c:v>
                </c:pt>
              </c:strCache>
            </c:strRef>
          </c:tx>
          <c:spPr>
            <a:solidFill>
              <a:schemeClr val="accent5">
                <a:tint val="77000"/>
                <a:alpha val="70000"/>
              </a:schemeClr>
            </a:solidFill>
            <a:ln>
              <a:noFill/>
            </a:ln>
            <a:effectLst/>
          </c:spPr>
          <c:invertIfNegative val="0"/>
          <c:dPt>
            <c:idx val="2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0-84F5-4D23-B1F7-E2B840C59237}"/>
              </c:ext>
            </c:extLst>
          </c:dPt>
          <c:dLbls>
            <c:dLbl>
              <c:idx val="2"/>
              <c:layout>
                <c:manualLayout>
                  <c:x val="-8.0296485816921913E-3"/>
                  <c:y val="-8.4875562720133283E-17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84F5-4D23-B1F7-E2B840C59237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7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'7a8a9a'!$A$5:$A$10</c:f>
              <c:strCache>
                <c:ptCount val="5"/>
                <c:pt idx="0">
                  <c:v>18 a 30</c:v>
                </c:pt>
                <c:pt idx="1">
                  <c:v>30 a 40</c:v>
                </c:pt>
                <c:pt idx="2">
                  <c:v>40 a 50</c:v>
                </c:pt>
                <c:pt idx="3">
                  <c:v>50 a 60</c:v>
                </c:pt>
                <c:pt idx="4">
                  <c:v>Mayor 60</c:v>
                </c:pt>
              </c:strCache>
            </c:strRef>
          </c:cat>
          <c:val>
            <c:numRef>
              <c:f>'7a8a9a'!$E$5:$E$10</c:f>
              <c:numCache>
                <c:formatCode>0.0%</c:formatCode>
                <c:ptCount val="5"/>
                <c:pt idx="0">
                  <c:v>5.8356840620592383E-2</c:v>
                </c:pt>
                <c:pt idx="1">
                  <c:v>6.5530325844726858E-2</c:v>
                </c:pt>
                <c:pt idx="2">
                  <c:v>8.1292447005556698E-2</c:v>
                </c:pt>
                <c:pt idx="3">
                  <c:v>9.9911255731400681E-2</c:v>
                </c:pt>
                <c:pt idx="4">
                  <c:v>0.1632301117192772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7D48-4F29-9347-194D0CAD9F1D}"/>
            </c:ext>
          </c:extLst>
        </c:ser>
        <c:ser>
          <c:idx val="4"/>
          <c:order val="4"/>
          <c:tx>
            <c:strRef>
              <c:f>'7a8a9a'!$F$3:$F$4</c:f>
              <c:strCache>
                <c:ptCount val="1"/>
                <c:pt idx="0">
                  <c:v>Malo</c:v>
                </c:pt>
              </c:strCache>
            </c:strRef>
          </c:tx>
          <c:spPr>
            <a:solidFill>
              <a:schemeClr val="accent5">
                <a:tint val="54000"/>
                <a:alpha val="70000"/>
              </a:schemeClr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1-84F5-4D23-B1F7-E2B840C59237}"/>
              </c:ext>
            </c:extLst>
          </c:dPt>
          <c:dPt>
            <c:idx val="1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2-84F5-4D23-B1F7-E2B840C59237}"/>
              </c:ext>
            </c:extLst>
          </c:dPt>
          <c:dPt>
            <c:idx val="2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3-84F5-4D23-B1F7-E2B840C59237}"/>
              </c:ext>
            </c:extLst>
          </c:dPt>
          <c:dPt>
            <c:idx val="3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4-84F5-4D23-B1F7-E2B840C59237}"/>
              </c:ext>
            </c:extLst>
          </c:dPt>
          <c:dPt>
            <c:idx val="4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5-84F5-4D23-B1F7-E2B840C59237}"/>
              </c:ext>
            </c:extLst>
          </c:dPt>
          <c:dLbls>
            <c:dLbl>
              <c:idx val="0"/>
              <c:layout>
                <c:manualLayout>
                  <c:x val="1.8735846690614916E-2"/>
                  <c:y val="-8.4875562720133283E-17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84F5-4D23-B1F7-E2B840C59237}"/>
                </c:ext>
              </c:extLst>
            </c:dLbl>
            <c:dLbl>
              <c:idx val="1"/>
              <c:layout>
                <c:manualLayout>
                  <c:x val="1.6059297163384383E-2"/>
                  <c:y val="-8.4875562720133283E-17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84F5-4D23-B1F7-E2B840C59237}"/>
                </c:ext>
              </c:extLst>
            </c:dLbl>
            <c:dLbl>
              <c:idx val="2"/>
              <c:layout>
                <c:manualLayout>
                  <c:x val="1.6059297163384383E-2"/>
                  <c:y val="-8.4875562720133283E-17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84F5-4D23-B1F7-E2B840C59237}"/>
                </c:ext>
              </c:extLst>
            </c:dLbl>
            <c:dLbl>
              <c:idx val="3"/>
              <c:layout>
                <c:manualLayout>
                  <c:x val="1.6059297163384383E-2"/>
                  <c:y val="0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84F5-4D23-B1F7-E2B840C59237}"/>
                </c:ext>
              </c:extLst>
            </c:dLbl>
            <c:dLbl>
              <c:idx val="4"/>
              <c:layout>
                <c:manualLayout>
                  <c:x val="8.0296485816921913E-3"/>
                  <c:y val="4.6296296296296086E-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84F5-4D23-B1F7-E2B840C59237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7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'7a8a9a'!$A$5:$A$10</c:f>
              <c:strCache>
                <c:ptCount val="5"/>
                <c:pt idx="0">
                  <c:v>18 a 30</c:v>
                </c:pt>
                <c:pt idx="1">
                  <c:v>30 a 40</c:v>
                </c:pt>
                <c:pt idx="2">
                  <c:v>40 a 50</c:v>
                </c:pt>
                <c:pt idx="3">
                  <c:v>50 a 60</c:v>
                </c:pt>
                <c:pt idx="4">
                  <c:v>Mayor 60</c:v>
                </c:pt>
              </c:strCache>
            </c:strRef>
          </c:cat>
          <c:val>
            <c:numRef>
              <c:f>'7a8a9a'!$F$5:$F$10</c:f>
              <c:numCache>
                <c:formatCode>0.0%</c:formatCode>
                <c:ptCount val="5"/>
                <c:pt idx="0">
                  <c:v>2.1744240714621534E-3</c:v>
                </c:pt>
                <c:pt idx="1">
                  <c:v>2.2285129193519242E-3</c:v>
                </c:pt>
                <c:pt idx="2">
                  <c:v>1.9894354119503327E-3</c:v>
                </c:pt>
                <c:pt idx="3">
                  <c:v>2.4404673864812897E-3</c:v>
                </c:pt>
                <c:pt idx="4">
                  <c:v>4.0488865561970457E-3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7D48-4F29-9347-194D0CAD9F1D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50"/>
        <c:overlap val="100"/>
        <c:axId val="53523024"/>
        <c:axId val="53523856"/>
      </c:barChart>
      <c:catAx>
        <c:axId val="53523024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53523856"/>
        <c:crosses val="autoZero"/>
        <c:auto val="1"/>
        <c:lblAlgn val="ctr"/>
        <c:lblOffset val="100"/>
        <c:noMultiLvlLbl val="0"/>
      </c:catAx>
      <c:valAx>
        <c:axId val="53523856"/>
        <c:scaling>
          <c:orientation val="minMax"/>
        </c:scaling>
        <c:delete val="0"/>
        <c:axPos val="b"/>
        <c:majorGridlines>
          <c:spPr>
            <a:ln w="9525" cap="flat" cmpd="sng" algn="ctr">
              <a:gradFill>
                <a:gsLst>
                  <a:gs pos="0">
                    <a:schemeClr val="tx1">
                      <a:lumMod val="5000"/>
                      <a:lumOff val="95000"/>
                    </a:schemeClr>
                  </a:gs>
                  <a:gs pos="100000">
                    <a:schemeClr val="tx1">
                      <a:lumMod val="15000"/>
                      <a:lumOff val="8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5352302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[Boletín Universidad Santo Tomás 30 de septiembre de 2022 VF.xlsx]7a8a9a!TablaDinámica14</c:name>
    <c:fmtId val="45"/>
  </c:pivotSource>
  <c:chart>
    <c:autoTitleDeleted val="1"/>
    <c:pivotFmts>
      <c:pivotFmt>
        <c:idx val="0"/>
        <c:spPr>
          <a:solidFill>
            <a:schemeClr val="accent1">
              <a:alpha val="88000"/>
            </a:schemeClr>
          </a:solidFill>
          <a:ln>
            <a:solidFill>
              <a:schemeClr val="accent1">
                <a:lumMod val="50000"/>
              </a:schemeClr>
            </a:solidFill>
          </a:ln>
          <a:effectLst/>
          <a:scene3d>
            <a:camera prst="orthographicFront"/>
            <a:lightRig rig="threePt" dir="t"/>
          </a:scene3d>
          <a:sp3d prstMaterial="flat">
            <a:contourClr>
              <a:schemeClr val="accent1">
                <a:lumMod val="50000"/>
              </a:schemeClr>
            </a:contourClr>
          </a:sp3d>
        </c:spPr>
        <c:marker>
          <c:symbol val="circle"/>
          <c:size val="6"/>
          <c:spPr>
            <a:solidFill>
              <a:schemeClr val="accent1"/>
            </a:solidFill>
            <a:ln w="9525">
              <a:solidFill>
                <a:schemeClr val="dk1">
                  <a:lumMod val="75000"/>
                  <a:lumOff val="25000"/>
                </a:schemeClr>
              </a:solidFill>
            </a:ln>
            <a:effectLst/>
          </c:spPr>
        </c:marker>
        <c:dLbl>
          <c:idx val="0"/>
          <c:spPr>
            <a:solidFill>
              <a:srgbClr val="5B9BD5">
                <a:alpha val="30000"/>
              </a:srgbClr>
            </a:solidFill>
            <a:ln>
              <a:solidFill>
                <a:sysClr val="window" lastClr="FFFFFF">
                  <a:alpha val="50000"/>
                </a:sysClr>
              </a:solidFill>
              <a:round/>
            </a:ln>
            <a:effectLst>
              <a:outerShdw blurRad="63500" dist="88900" dir="2700000" algn="tl" rotWithShape="0">
                <a:prstClr val="black">
                  <a:alpha val="40000"/>
                </a:prstClr>
              </a:outerShdw>
            </a:effectLst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>
              <a:alpha val="88000"/>
            </a:schemeClr>
          </a:solidFill>
          <a:ln>
            <a:solidFill>
              <a:schemeClr val="accent1">
                <a:lumMod val="50000"/>
              </a:schemeClr>
            </a:solidFill>
          </a:ln>
          <a:effectLst/>
          <a:scene3d>
            <a:camera prst="orthographicFront"/>
            <a:lightRig rig="threePt" dir="t"/>
          </a:scene3d>
          <a:sp3d prstMaterial="flat">
            <a:contourClr>
              <a:schemeClr val="accent1">
                <a:lumMod val="50000"/>
              </a:schemeClr>
            </a:contourClr>
          </a:sp3d>
        </c:spPr>
        <c:marker>
          <c:symbol val="none"/>
        </c:marker>
        <c:dLbl>
          <c:idx val="0"/>
          <c:spPr>
            <a:solidFill>
              <a:srgbClr val="5B9BD5">
                <a:alpha val="30000"/>
              </a:srgbClr>
            </a:solidFill>
            <a:ln>
              <a:solidFill>
                <a:sysClr val="window" lastClr="FFFFFF">
                  <a:alpha val="50000"/>
                </a:sysClr>
              </a:solidFill>
              <a:round/>
            </a:ln>
            <a:effectLst>
              <a:outerShdw blurRad="63500" dist="88900" dir="2700000" algn="tl" rotWithShape="0">
                <a:prstClr val="black">
                  <a:alpha val="40000"/>
                </a:prstClr>
              </a:outerShdw>
            </a:effectLst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>
              <a:alpha val="88000"/>
            </a:schemeClr>
          </a:solidFill>
          <a:ln>
            <a:solidFill>
              <a:schemeClr val="accent1">
                <a:lumMod val="50000"/>
              </a:schemeClr>
            </a:solidFill>
          </a:ln>
          <a:effectLst/>
          <a:scene3d>
            <a:camera prst="orthographicFront"/>
            <a:lightRig rig="threePt" dir="t"/>
          </a:scene3d>
          <a:sp3d prstMaterial="flat">
            <a:contourClr>
              <a:schemeClr val="accent1">
                <a:lumMod val="50000"/>
              </a:schemeClr>
            </a:contourClr>
          </a:sp3d>
        </c:spPr>
        <c:marker>
          <c:symbol val="none"/>
        </c:marker>
        <c:dLbl>
          <c:idx val="0"/>
          <c:spPr>
            <a:solidFill>
              <a:srgbClr val="5B9BD5">
                <a:alpha val="30000"/>
              </a:srgbClr>
            </a:solidFill>
            <a:ln>
              <a:solidFill>
                <a:sysClr val="window" lastClr="FFFFFF">
                  <a:alpha val="50000"/>
                </a:sysClr>
              </a:solidFill>
              <a:round/>
            </a:ln>
            <a:effectLst>
              <a:outerShdw blurRad="63500" dist="88900" dir="2700000" algn="tl" rotWithShape="0">
                <a:prstClr val="black">
                  <a:alpha val="40000"/>
                </a:prstClr>
              </a:outerShdw>
            </a:effectLst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>
              <a:alpha val="88000"/>
            </a:schemeClr>
          </a:solidFill>
          <a:ln>
            <a:solidFill>
              <a:schemeClr val="accent1">
                <a:lumMod val="50000"/>
              </a:schemeClr>
            </a:solidFill>
          </a:ln>
          <a:effectLst/>
          <a:scene3d>
            <a:camera prst="orthographicFront"/>
            <a:lightRig rig="threePt" dir="t"/>
          </a:scene3d>
          <a:sp3d prstMaterial="flat">
            <a:contourClr>
              <a:schemeClr val="accent1">
                <a:lumMod val="50000"/>
              </a:schemeClr>
            </a:contourClr>
          </a:sp3d>
        </c:spPr>
        <c:marker>
          <c:symbol val="none"/>
        </c:marker>
        <c:dLbl>
          <c:idx val="0"/>
          <c:spPr>
            <a:solidFill>
              <a:srgbClr val="5B9BD5">
                <a:alpha val="30000"/>
              </a:srgbClr>
            </a:solidFill>
            <a:ln>
              <a:solidFill>
                <a:sysClr val="window" lastClr="FFFFFF">
                  <a:alpha val="50000"/>
                </a:sysClr>
              </a:solidFill>
              <a:round/>
            </a:ln>
            <a:effectLst>
              <a:outerShdw blurRad="63500" dist="88900" dir="2700000" algn="tl" rotWithShape="0">
                <a:prstClr val="black">
                  <a:alpha val="40000"/>
                </a:prstClr>
              </a:outerShdw>
            </a:effectLst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>
              <a:alpha val="88000"/>
            </a:schemeClr>
          </a:solidFill>
          <a:ln>
            <a:solidFill>
              <a:schemeClr val="accent1">
                <a:lumMod val="50000"/>
              </a:schemeClr>
            </a:solidFill>
          </a:ln>
          <a:effectLst/>
          <a:scene3d>
            <a:camera prst="orthographicFront"/>
            <a:lightRig rig="threePt" dir="t"/>
          </a:scene3d>
          <a:sp3d prstMaterial="flat">
            <a:contourClr>
              <a:schemeClr val="accent1">
                <a:lumMod val="50000"/>
              </a:schemeClr>
            </a:contourClr>
          </a:sp3d>
        </c:spPr>
        <c:marker>
          <c:symbol val="none"/>
        </c:marker>
        <c:dLbl>
          <c:idx val="0"/>
          <c:spPr>
            <a:solidFill>
              <a:srgbClr val="5B9BD5">
                <a:alpha val="30000"/>
              </a:srgbClr>
            </a:solidFill>
            <a:ln>
              <a:solidFill>
                <a:sysClr val="window" lastClr="FFFFFF">
                  <a:alpha val="50000"/>
                </a:sysClr>
              </a:solidFill>
              <a:round/>
            </a:ln>
            <a:effectLst>
              <a:outerShdw blurRad="63500" dist="88900" dir="2700000" algn="tl" rotWithShape="0">
                <a:prstClr val="black">
                  <a:alpha val="40000"/>
                </a:prstClr>
              </a:outerShdw>
            </a:effectLst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>
              <a:alpha val="88000"/>
            </a:schemeClr>
          </a:solidFill>
          <a:ln>
            <a:solidFill>
              <a:schemeClr val="accent1">
                <a:lumMod val="50000"/>
              </a:schemeClr>
            </a:solidFill>
          </a:ln>
          <a:effectLst/>
          <a:scene3d>
            <a:camera prst="orthographicFront"/>
            <a:lightRig rig="threePt" dir="t"/>
          </a:scene3d>
          <a:sp3d prstMaterial="flat">
            <a:contourClr>
              <a:schemeClr val="accent1">
                <a:lumMod val="50000"/>
              </a:schemeClr>
            </a:contourClr>
          </a:sp3d>
        </c:spPr>
        <c:marker>
          <c:symbol val="none"/>
        </c:marker>
        <c:dLbl>
          <c:idx val="0"/>
          <c:spPr>
            <a:solidFill>
              <a:srgbClr val="ED7D31">
                <a:alpha val="30000"/>
              </a:srgbClr>
            </a:solidFill>
            <a:ln>
              <a:solidFill>
                <a:sysClr val="window" lastClr="FFFFFF">
                  <a:alpha val="50000"/>
                </a:sysClr>
              </a:solidFill>
              <a:round/>
            </a:ln>
            <a:effectLst>
              <a:outerShdw blurRad="63500" dist="88900" dir="2700000" algn="tl" rotWithShape="0">
                <a:prstClr val="black">
                  <a:alpha val="40000"/>
                </a:prstClr>
              </a:outerShdw>
            </a:effectLst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view3D>
      <c:rotX val="15"/>
      <c:rotY val="20"/>
      <c:depthPercent val="100"/>
      <c:rAngAx val="1"/>
    </c:view3D>
    <c:floor>
      <c:thickness val="0"/>
      <c:spPr>
        <a:solidFill>
          <a:schemeClr val="bg2">
            <a:lumMod val="75000"/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'7a8a9a'!$B$16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chemeClr val="accent1">
                <a:alpha val="88000"/>
              </a:schemeClr>
            </a:solidFill>
            <a:ln>
              <a:solidFill>
                <a:schemeClr val="accent1">
                  <a:lumMod val="50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flat">
              <a:contourClr>
                <a:schemeClr val="accent1">
                  <a:lumMod val="50000"/>
                </a:schemeClr>
              </a:contourClr>
            </a:sp3d>
          </c:spPr>
          <c:invertIfNegative val="0"/>
          <c:dLbls>
            <c:spPr>
              <a:solidFill>
                <a:srgbClr val="ED7D31">
                  <a:alpha val="30000"/>
                </a:srgbClr>
              </a:solidFill>
              <a:ln>
                <a:solidFill>
                  <a:sysClr val="window" lastClr="FFFFFF">
                    <a:alpha val="50000"/>
                  </a:sysClr>
                </a:solidFill>
                <a:round/>
              </a:ln>
              <a:effectLst>
                <a:outerShdw blurRad="63500" dist="889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50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'7a8a9a'!$A$17:$A$22</c:f>
              <c:strCache>
                <c:ptCount val="5"/>
                <c:pt idx="0">
                  <c:v>Excelente</c:v>
                </c:pt>
                <c:pt idx="1">
                  <c:v>Muy bueno</c:v>
                </c:pt>
                <c:pt idx="2">
                  <c:v>Bueno</c:v>
                </c:pt>
                <c:pt idx="3">
                  <c:v>Regular</c:v>
                </c:pt>
                <c:pt idx="4">
                  <c:v>Malo</c:v>
                </c:pt>
              </c:strCache>
            </c:strRef>
          </c:cat>
          <c:val>
            <c:numRef>
              <c:f>'7a8a9a'!$B$17:$B$22</c:f>
              <c:numCache>
                <c:formatCode>0.00</c:formatCode>
                <c:ptCount val="5"/>
                <c:pt idx="0">
                  <c:v>6863</c:v>
                </c:pt>
                <c:pt idx="1">
                  <c:v>14334</c:v>
                </c:pt>
                <c:pt idx="2">
                  <c:v>46890</c:v>
                </c:pt>
                <c:pt idx="3">
                  <c:v>6796</c:v>
                </c:pt>
                <c:pt idx="4">
                  <c:v>190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24-4053-8C21-9CE242C23B18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84"/>
        <c:gapDepth val="53"/>
        <c:shape val="box"/>
        <c:axId val="141269312"/>
        <c:axId val="141253920"/>
        <c:axId val="0"/>
      </c:bar3DChart>
      <c:catAx>
        <c:axId val="1412693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7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41253920"/>
        <c:crosses val="autoZero"/>
        <c:auto val="1"/>
        <c:lblAlgn val="ctr"/>
        <c:lblOffset val="100"/>
        <c:noMultiLvlLbl val="0"/>
      </c:catAx>
      <c:valAx>
        <c:axId val="141253920"/>
        <c:scaling>
          <c:orientation val="minMax"/>
        </c:scaling>
        <c:delete val="1"/>
        <c:axPos val="l"/>
        <c:numFmt formatCode="0.00" sourceLinked="1"/>
        <c:majorTickMark val="out"/>
        <c:minorTickMark val="none"/>
        <c:tickLblPos val="nextTo"/>
        <c:crossAx val="14126931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dk1">
        <a:lumMod val="75000"/>
        <a:lumOff val="25000"/>
      </a:schemeClr>
    </a:solidFill>
    <a:ln w="6350" cap="flat" cmpd="sng" algn="ctr">
      <a:solidFill>
        <a:schemeClr val="dk1">
          <a:tint val="7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pivotSource>
    <c:name>[Boletín Universidad Santo Tomás 30 de septiembre de 2022 VF.xlsx]7a8a9a!TablaDinámica15</c:name>
    <c:fmtId val="40"/>
  </c:pivotSource>
  <c:chart>
    <c:autoTitleDeleted val="1"/>
    <c:pivotFmts>
      <c:pivotFmt>
        <c:idx val="0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circle"/>
          <c:size val="6"/>
          <c:spPr>
            <a:gradFill rotWithShape="1">
              <a:gsLst>
                <a:gs pos="0">
                  <a:schemeClr val="accent5">
                    <a:tint val="77000"/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tint val="77000"/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tint val="77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 w="9525">
              <a:solidFill>
                <a:schemeClr val="accent5">
                  <a:tint val="77000"/>
                </a:schemeClr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 w="34925" cap="rnd">
            <a:solidFill>
              <a:schemeClr val="accent5"/>
            </a:solidFill>
            <a:round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circle"/>
          <c:size val="6"/>
          <c:spPr>
            <a:gradFill rotWithShape="1">
              <a:gsLst>
                <a:gs pos="0">
                  <a:schemeClr val="accent5">
                    <a:shade val="76000"/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shade val="76000"/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shade val="76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 w="9525">
              <a:solidFill>
                <a:schemeClr val="accent5">
                  <a:shade val="76000"/>
                </a:schemeClr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 w="34925" cap="rnd">
            <a:solidFill>
              <a:schemeClr val="accent5"/>
            </a:solidFill>
            <a:round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circle"/>
          <c:size val="6"/>
          <c:spPr>
            <a:gradFill rotWithShape="1">
              <a:gsLst>
                <a:gs pos="0">
                  <a:schemeClr val="accent5">
                    <a:shade val="76000"/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shade val="76000"/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shade val="76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 w="9525">
              <a:solidFill>
                <a:schemeClr val="accent5">
                  <a:shade val="76000"/>
                </a:schemeClr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col"/>
        <c:grouping val="percentStacked"/>
        <c:varyColors val="0"/>
        <c:ser>
          <c:idx val="0"/>
          <c:order val="0"/>
          <c:tx>
            <c:strRef>
              <c:f>'7a8a9a'!$B$27:$B$28</c:f>
              <c:strCache>
                <c:ptCount val="1"/>
                <c:pt idx="0">
                  <c:v>Sí</c:v>
                </c:pt>
              </c:strCache>
            </c:strRef>
          </c:tx>
          <c:spPr>
            <a:gradFill rotWithShape="1">
              <a:gsLst>
                <a:gs pos="0">
                  <a:schemeClr val="accent5">
                    <a:tint val="77000"/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tint val="77000"/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tint val="77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inBase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'7a8a9a'!$A$29:$A$34</c:f>
              <c:strCache>
                <c:ptCount val="5"/>
                <c:pt idx="0">
                  <c:v>18 a 30</c:v>
                </c:pt>
                <c:pt idx="1">
                  <c:v>30 a 40</c:v>
                </c:pt>
                <c:pt idx="2">
                  <c:v>40 a 50</c:v>
                </c:pt>
                <c:pt idx="3">
                  <c:v>50 a 60</c:v>
                </c:pt>
                <c:pt idx="4">
                  <c:v>Mayor 60</c:v>
                </c:pt>
              </c:strCache>
            </c:strRef>
          </c:cat>
          <c:val>
            <c:numRef>
              <c:f>'7a8a9a'!$B$29:$B$34</c:f>
              <c:numCache>
                <c:formatCode>0.0%</c:formatCode>
                <c:ptCount val="5"/>
                <c:pt idx="0">
                  <c:v>3.4000822126959894E-2</c:v>
                </c:pt>
                <c:pt idx="1">
                  <c:v>2.6561464795518883E-2</c:v>
                </c:pt>
                <c:pt idx="2">
                  <c:v>1.7767716265349523E-2</c:v>
                </c:pt>
                <c:pt idx="3">
                  <c:v>1.9449785534684218E-2</c:v>
                </c:pt>
                <c:pt idx="4">
                  <c:v>1.4545999850041239E-2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A76-4843-A26D-0A905AC20531}"/>
            </c:ext>
          </c:extLst>
        </c:ser>
        <c:ser>
          <c:idx val="1"/>
          <c:order val="1"/>
          <c:tx>
            <c:strRef>
              <c:f>'7a8a9a'!$C$27:$C$28</c:f>
              <c:strCache>
                <c:ptCount val="1"/>
                <c:pt idx="0">
                  <c:v>No</c:v>
                </c:pt>
              </c:strCache>
            </c:strRef>
          </c:tx>
          <c:spPr>
            <a:gradFill rotWithShape="1">
              <a:gsLst>
                <a:gs pos="0">
                  <a:schemeClr val="accent5">
                    <a:shade val="76000"/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shade val="76000"/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shade val="76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'7a8a9a'!$A$29:$A$34</c:f>
              <c:strCache>
                <c:ptCount val="5"/>
                <c:pt idx="0">
                  <c:v>18 a 30</c:v>
                </c:pt>
                <c:pt idx="1">
                  <c:v>30 a 40</c:v>
                </c:pt>
                <c:pt idx="2">
                  <c:v>40 a 50</c:v>
                </c:pt>
                <c:pt idx="3">
                  <c:v>50 a 60</c:v>
                </c:pt>
                <c:pt idx="4">
                  <c:v>Mayor 60</c:v>
                </c:pt>
              </c:strCache>
            </c:strRef>
          </c:cat>
          <c:val>
            <c:numRef>
              <c:f>'7a8a9a'!$C$29:$C$34</c:f>
              <c:numCache>
                <c:formatCode>0.0%</c:formatCode>
                <c:ptCount val="5"/>
                <c:pt idx="0">
                  <c:v>0.96599917787304013</c:v>
                </c:pt>
                <c:pt idx="1">
                  <c:v>0.97343853520448109</c:v>
                </c:pt>
                <c:pt idx="2">
                  <c:v>0.98223228373465044</c:v>
                </c:pt>
                <c:pt idx="3">
                  <c:v>0.98055021446531576</c:v>
                </c:pt>
                <c:pt idx="4">
                  <c:v>0.98545400014995876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A76-4843-A26D-0A905AC20531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75"/>
        <c:overlap val="100"/>
        <c:axId val="141212320"/>
        <c:axId val="141203584"/>
      </c:barChart>
      <c:catAx>
        <c:axId val="14121232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lt1">
                <a:lumMod val="95000"/>
                <a:alpha val="54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41203584"/>
        <c:crosses val="autoZero"/>
        <c:auto val="1"/>
        <c:lblAlgn val="ctr"/>
        <c:lblOffset val="100"/>
        <c:noMultiLvlLbl val="0"/>
      </c:catAx>
      <c:valAx>
        <c:axId val="14120358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lt1">
                  <a:lumMod val="95000"/>
                  <a:alpha val="10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4121232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lt1">
                  <a:lumMod val="8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pivotSource>
    <c:name>[Boletín Universidad Santo Tomás 30 de septiembre de 2022 VF.xlsx]7a8a9a!TablaDinámica16</c:name>
    <c:fmtId val="48"/>
  </c:pivotSource>
  <c:chart>
    <c:autoTitleDeleted val="0"/>
    <c:pivotFmts>
      <c:pivotFmt>
        <c:idx val="0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circle"/>
          <c:size val="6"/>
          <c:spPr>
            <a:gradFill rotWithShape="1">
              <a:gsLst>
                <a:gs pos="0">
                  <a:schemeClr val="accent1">
                    <a:shade val="76000"/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hade val="76000"/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shade val="76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 w="9525">
              <a:solidFill>
                <a:schemeClr val="accent1">
                  <a:shade val="76000"/>
                </a:schemeClr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</c:marker>
        <c:dLbl>
          <c:idx val="0"/>
          <c:numFmt formatCode="0.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>
                <a:defRPr sz="800" b="1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circle"/>
          <c:size val="6"/>
          <c:spPr>
            <a:gradFill rotWithShape="1">
              <a:gsLst>
                <a:gs pos="0">
                  <a:schemeClr val="accent1">
                    <a:tint val="77000"/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tint val="77000"/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tint val="77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 w="9525">
              <a:solidFill>
                <a:schemeClr val="accent1">
                  <a:tint val="77000"/>
                </a:schemeClr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</c:marker>
        <c:dLbl>
          <c:idx val="0"/>
          <c:numFmt formatCode="0.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1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none"/>
        </c:marker>
        <c:dLbl>
          <c:idx val="0"/>
          <c:numFmt formatCode="0.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>
                <a:defRPr sz="800" b="1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none"/>
        </c:marker>
        <c:dLbl>
          <c:idx val="0"/>
          <c:numFmt formatCode="0.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1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none"/>
        </c:marker>
        <c:dLbl>
          <c:idx val="0"/>
          <c:numFmt formatCode="0.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>
                <a:defRPr sz="800" b="1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gradFill rotWithShape="1">
            <a:gsLst>
              <a:gs pos="0">
                <a:schemeClr val="accent1">
                  <a:satMod val="103000"/>
                  <a:lumMod val="102000"/>
                  <a:tint val="94000"/>
                </a:schemeClr>
              </a:gs>
              <a:gs pos="50000">
                <a:schemeClr val="accent1">
                  <a:satMod val="110000"/>
                  <a:lumMod val="100000"/>
                  <a:shade val="100000"/>
                </a:schemeClr>
              </a:gs>
              <a:gs pos="100000">
                <a:schemeClr val="accent1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none"/>
        </c:marker>
        <c:dLbl>
          <c:idx val="0"/>
          <c:numFmt formatCode="0.0%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1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0.13880358705161855"/>
          <c:y val="6.0313832035199202E-2"/>
          <c:w val="0.80080752405949251"/>
          <c:h val="0.6591169634861509"/>
        </c:manualLayout>
      </c:layout>
      <c:barChart>
        <c:barDir val="bar"/>
        <c:grouping val="stacked"/>
        <c:varyColors val="0"/>
        <c:ser>
          <c:idx val="0"/>
          <c:order val="0"/>
          <c:tx>
            <c:strRef>
              <c:f>'7a8a9a'!$H$27:$H$28</c:f>
              <c:strCache>
                <c:ptCount val="1"/>
                <c:pt idx="0">
                  <c:v>Sí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hade val="76000"/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hade val="76000"/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shade val="76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0">
                <a:spAutoFit/>
              </a:bodyPr>
              <a:lstStyle/>
              <a:p>
                <a:pPr>
                  <a:defRPr sz="8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inBase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'7a8a9a'!$G$29:$G$34</c:f>
              <c:strCache>
                <c:ptCount val="5"/>
                <c:pt idx="0">
                  <c:v>18 a 30</c:v>
                </c:pt>
                <c:pt idx="1">
                  <c:v>30 a 40</c:v>
                </c:pt>
                <c:pt idx="2">
                  <c:v>40 a 50</c:v>
                </c:pt>
                <c:pt idx="3">
                  <c:v>50 a 60</c:v>
                </c:pt>
                <c:pt idx="4">
                  <c:v>Mayor 60</c:v>
                </c:pt>
              </c:strCache>
            </c:strRef>
          </c:cat>
          <c:val>
            <c:numRef>
              <c:f>'7a8a9a'!$H$29:$H$34</c:f>
              <c:numCache>
                <c:formatCode>0.00%</c:formatCode>
                <c:ptCount val="5"/>
                <c:pt idx="0">
                  <c:v>6.1013565094838219E-2</c:v>
                </c:pt>
                <c:pt idx="1">
                  <c:v>5.6736734325121968E-2</c:v>
                </c:pt>
                <c:pt idx="2">
                  <c:v>5.0490498730877409E-2</c:v>
                </c:pt>
                <c:pt idx="3">
                  <c:v>4.4150273628161513E-2</c:v>
                </c:pt>
                <c:pt idx="4">
                  <c:v>3.7864587238509412E-2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192-4684-BD96-5A6835D34A7B}"/>
            </c:ext>
          </c:extLst>
        </c:ser>
        <c:ser>
          <c:idx val="1"/>
          <c:order val="1"/>
          <c:tx>
            <c:strRef>
              <c:f>'7a8a9a'!$I$27:$I$28</c:f>
              <c:strCache>
                <c:ptCount val="1"/>
                <c:pt idx="0">
                  <c:v>No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tint val="77000"/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tint val="77000"/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tint val="77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8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'7a8a9a'!$G$29:$G$34</c:f>
              <c:strCache>
                <c:ptCount val="5"/>
                <c:pt idx="0">
                  <c:v>18 a 30</c:v>
                </c:pt>
                <c:pt idx="1">
                  <c:v>30 a 40</c:v>
                </c:pt>
                <c:pt idx="2">
                  <c:v>40 a 50</c:v>
                </c:pt>
                <c:pt idx="3">
                  <c:v>50 a 60</c:v>
                </c:pt>
                <c:pt idx="4">
                  <c:v>Mayor 60</c:v>
                </c:pt>
              </c:strCache>
            </c:strRef>
          </c:cat>
          <c:val>
            <c:numRef>
              <c:f>'7a8a9a'!$I$29:$I$34</c:f>
              <c:numCache>
                <c:formatCode>0.00%</c:formatCode>
                <c:ptCount val="5"/>
                <c:pt idx="0">
                  <c:v>0.93898643490516176</c:v>
                </c:pt>
                <c:pt idx="1">
                  <c:v>0.94326326567487806</c:v>
                </c:pt>
                <c:pt idx="2">
                  <c:v>0.94950950126912259</c:v>
                </c:pt>
                <c:pt idx="3">
                  <c:v>0.95584972637183852</c:v>
                </c:pt>
                <c:pt idx="4">
                  <c:v>0.96213541276149062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192-4684-BD96-5A6835D34A7B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75"/>
        <c:overlap val="100"/>
        <c:axId val="141231456"/>
        <c:axId val="141230208"/>
      </c:barChart>
      <c:catAx>
        <c:axId val="141231456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41230208"/>
        <c:crosses val="autoZero"/>
        <c:auto val="1"/>
        <c:lblAlgn val="ctr"/>
        <c:lblOffset val="100"/>
        <c:noMultiLvlLbl val="0"/>
      </c:catAx>
      <c:valAx>
        <c:axId val="141230208"/>
        <c:scaling>
          <c:orientation val="minMax"/>
          <c:max val="1"/>
        </c:scaling>
        <c:delete val="0"/>
        <c:axPos val="b"/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4123145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"/>
          <c:y val="0.84571775028137175"/>
          <c:w val="0.277849769271936"/>
          <c:h val="0.15428243344581927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pivotSource>
    <c:name>[Boletín Universidad Santo Tomás 30 de septiembre de 2022 VF.xlsx]7a8a9a!TablaDinámica17</c:name>
    <c:fmtId val="45"/>
  </c:pivotSource>
  <c:chart>
    <c:autoTitleDeleted val="0"/>
    <c:pivotFmts>
      <c:pivotFmt>
        <c:idx val="0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circle"/>
          <c:size val="6"/>
          <c:spPr>
            <a:gradFill>
              <a:gsLst>
                <a:gs pos="0">
                  <a:schemeClr val="accent5">
                    <a:shade val="76000"/>
                  </a:schemeClr>
                </a:gs>
                <a:gs pos="46000">
                  <a:schemeClr val="accent5">
                    <a:shade val="76000"/>
                  </a:schemeClr>
                </a:gs>
                <a:gs pos="100000">
                  <a:schemeClr val="accent5">
                    <a:shade val="76000"/>
                    <a:lumMod val="20000"/>
                    <a:lumOff val="80000"/>
                    <a:alpha val="0"/>
                  </a:schemeClr>
                </a:gs>
              </a:gsLst>
              <a:path path="circle">
                <a:fillToRect l="50000" t="-80000" r="50000" b="180000"/>
              </a:path>
            </a:gradFill>
            <a:ln w="9525" cap="flat" cmpd="sng" algn="ctr">
              <a:solidFill>
                <a:schemeClr val="accent5">
                  <a:shade val="76000"/>
                  <a:shade val="95000"/>
                </a:schemeClr>
              </a:solidFill>
              <a:round/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circle"/>
          <c:size val="6"/>
          <c:spPr>
            <a:gradFill>
              <a:gsLst>
                <a:gs pos="0">
                  <a:schemeClr val="accent5">
                    <a:tint val="77000"/>
                  </a:schemeClr>
                </a:gs>
                <a:gs pos="46000">
                  <a:schemeClr val="accent5">
                    <a:tint val="77000"/>
                  </a:schemeClr>
                </a:gs>
                <a:gs pos="100000">
                  <a:schemeClr val="accent5">
                    <a:tint val="77000"/>
                    <a:lumMod val="20000"/>
                    <a:lumOff val="80000"/>
                    <a:alpha val="0"/>
                  </a:schemeClr>
                </a:gs>
              </a:gsLst>
              <a:path path="circle">
                <a:fillToRect l="50000" t="-80000" r="50000" b="180000"/>
              </a:path>
            </a:gradFill>
            <a:ln w="9525" cap="flat" cmpd="sng" algn="ctr">
              <a:solidFill>
                <a:schemeClr val="accent5">
                  <a:tint val="77000"/>
                  <a:shade val="95000"/>
                </a:schemeClr>
              </a:solidFill>
              <a:round/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5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1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0.17395111058878834"/>
          <c:y val="6.4676614612100031E-2"/>
          <c:w val="0.76137227249578887"/>
          <c:h val="0.62024271554743404"/>
        </c:manualLayout>
      </c:layout>
      <c:barChart>
        <c:barDir val="col"/>
        <c:grouping val="percentStacked"/>
        <c:varyColors val="0"/>
        <c:ser>
          <c:idx val="0"/>
          <c:order val="0"/>
          <c:tx>
            <c:strRef>
              <c:f>'7a8a9a'!$B$37:$B$38</c:f>
              <c:strCache>
                <c:ptCount val="1"/>
                <c:pt idx="0">
                  <c:v>Sí</c:v>
                </c:pt>
              </c:strCache>
            </c:strRef>
          </c:tx>
          <c:spPr>
            <a:solidFill>
              <a:schemeClr val="accent5">
                <a:shade val="76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inBase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'7a8a9a'!$A$39:$A$44</c:f>
              <c:strCache>
                <c:ptCount val="5"/>
                <c:pt idx="0">
                  <c:v>18 a 30</c:v>
                </c:pt>
                <c:pt idx="1">
                  <c:v>30 a 40</c:v>
                </c:pt>
                <c:pt idx="2">
                  <c:v>40 a 50</c:v>
                </c:pt>
                <c:pt idx="3">
                  <c:v>50 a 60</c:v>
                </c:pt>
                <c:pt idx="4">
                  <c:v>Mayor 60</c:v>
                </c:pt>
              </c:strCache>
            </c:strRef>
          </c:cat>
          <c:val>
            <c:numRef>
              <c:f>'7a8a9a'!$B$39:$B$44</c:f>
              <c:numCache>
                <c:formatCode>0.0%</c:formatCode>
                <c:ptCount val="5"/>
                <c:pt idx="0">
                  <c:v>1.4915731986611076E-2</c:v>
                </c:pt>
                <c:pt idx="1">
                  <c:v>1.9936156116364512E-2</c:v>
                </c:pt>
                <c:pt idx="2">
                  <c:v>3.3820402003155656E-2</c:v>
                </c:pt>
                <c:pt idx="3">
                  <c:v>6.3821919834344029E-2</c:v>
                </c:pt>
                <c:pt idx="4">
                  <c:v>0.12619029766814127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042-40F7-A2FA-6CEE8062A821}"/>
            </c:ext>
          </c:extLst>
        </c:ser>
        <c:ser>
          <c:idx val="1"/>
          <c:order val="1"/>
          <c:tx>
            <c:strRef>
              <c:f>'7a8a9a'!$C$37:$C$38</c:f>
              <c:strCache>
                <c:ptCount val="1"/>
                <c:pt idx="0">
                  <c:v>No</c:v>
                </c:pt>
              </c:strCache>
            </c:strRef>
          </c:tx>
          <c:spPr>
            <a:solidFill>
              <a:schemeClr val="accent5">
                <a:tint val="77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'7a8a9a'!$A$39:$A$44</c:f>
              <c:strCache>
                <c:ptCount val="5"/>
                <c:pt idx="0">
                  <c:v>18 a 30</c:v>
                </c:pt>
                <c:pt idx="1">
                  <c:v>30 a 40</c:v>
                </c:pt>
                <c:pt idx="2">
                  <c:v>40 a 50</c:v>
                </c:pt>
                <c:pt idx="3">
                  <c:v>50 a 60</c:v>
                </c:pt>
                <c:pt idx="4">
                  <c:v>Mayor 60</c:v>
                </c:pt>
              </c:strCache>
            </c:strRef>
          </c:cat>
          <c:val>
            <c:numRef>
              <c:f>'7a8a9a'!$C$39:$C$44</c:f>
              <c:numCache>
                <c:formatCode>0.0%</c:formatCode>
                <c:ptCount val="5"/>
                <c:pt idx="0">
                  <c:v>0.98508426801338889</c:v>
                </c:pt>
                <c:pt idx="1">
                  <c:v>0.98006384388363543</c:v>
                </c:pt>
                <c:pt idx="2">
                  <c:v>0.96617959799684439</c:v>
                </c:pt>
                <c:pt idx="3">
                  <c:v>0.93617808016565596</c:v>
                </c:pt>
                <c:pt idx="4">
                  <c:v>0.87380970233185873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042-40F7-A2FA-6CEE8062A82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50"/>
        <c:overlap val="100"/>
        <c:axId val="53508880"/>
        <c:axId val="53511376"/>
      </c:barChart>
      <c:catAx>
        <c:axId val="535088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53511376"/>
        <c:crosses val="autoZero"/>
        <c:auto val="1"/>
        <c:lblAlgn val="ctr"/>
        <c:lblOffset val="100"/>
        <c:noMultiLvlLbl val="0"/>
      </c:catAx>
      <c:valAx>
        <c:axId val="53511376"/>
        <c:scaling>
          <c:orientation val="minMax"/>
        </c:scaling>
        <c:delete val="0"/>
        <c:axPos val="l"/>
        <c:majorGridlines>
          <c:spPr>
            <a:ln w="9525" cap="flat" cmpd="sng" algn="ctr">
              <a:gradFill>
                <a:gsLst>
                  <a:gs pos="0">
                    <a:schemeClr val="tx1">
                      <a:lumMod val="5000"/>
                      <a:lumOff val="95000"/>
                    </a:schemeClr>
                  </a:gs>
                  <a:gs pos="100000">
                    <a:schemeClr val="tx1">
                      <a:lumMod val="15000"/>
                      <a:lumOff val="8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535088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4.975124378109453E-2"/>
          <c:y val="0.83298942535036258"/>
          <c:w val="0.26224234786985995"/>
          <c:h val="0.16701046318169357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accent1">
        <a:lumMod val="20000"/>
        <a:lumOff val="80000"/>
      </a:schemeClr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pivotSource>
    <c:name>[Boletín Universidad Santo Tomás 30 de septiembre de 2022 VF.xlsx]7a8a9a!TablaDinámica1</c:name>
    <c:fmtId val="56"/>
  </c:pivotSource>
  <c:chart>
    <c:autoTitleDeleted val="1"/>
    <c:pivotFmts>
      <c:pivotFmt>
        <c:idx val="0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circle"/>
          <c:size val="6"/>
          <c:spPr>
            <a:gradFill rotWithShape="1">
              <a:gsLst>
                <a:gs pos="0">
                  <a:schemeClr val="accent5">
                    <a:shade val="76000"/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shade val="76000"/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shade val="76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 w="9525">
              <a:solidFill>
                <a:schemeClr val="accent5">
                  <a:shade val="76000"/>
                </a:schemeClr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circle"/>
          <c:size val="6"/>
          <c:spPr>
            <a:gradFill rotWithShape="1">
              <a:gsLst>
                <a:gs pos="0">
                  <a:schemeClr val="accent5">
                    <a:tint val="77000"/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tint val="77000"/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tint val="77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 w="9525">
              <a:solidFill>
                <a:schemeClr val="accent5">
                  <a:tint val="77000"/>
                </a:schemeClr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bar"/>
        <c:grouping val="percentStacked"/>
        <c:varyColors val="0"/>
        <c:ser>
          <c:idx val="0"/>
          <c:order val="0"/>
          <c:tx>
            <c:strRef>
              <c:f>'7a8a9a'!$H$37:$H$38</c:f>
              <c:strCache>
                <c:ptCount val="1"/>
                <c:pt idx="0">
                  <c:v>Sí</c:v>
                </c:pt>
              </c:strCache>
            </c:strRef>
          </c:tx>
          <c:spPr>
            <a:gradFill rotWithShape="1">
              <a:gsLst>
                <a:gs pos="0">
                  <a:schemeClr val="accent5">
                    <a:tint val="77000"/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tint val="77000"/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tint val="77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inBase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'7a8a9a'!$G$39:$G$44</c:f>
              <c:strCache>
                <c:ptCount val="5"/>
                <c:pt idx="0">
                  <c:v>18 a 30</c:v>
                </c:pt>
                <c:pt idx="1">
                  <c:v>30 a 40</c:v>
                </c:pt>
                <c:pt idx="2">
                  <c:v>40 a 50</c:v>
                </c:pt>
                <c:pt idx="3">
                  <c:v>50 a 60</c:v>
                </c:pt>
                <c:pt idx="4">
                  <c:v>Mayor 60</c:v>
                </c:pt>
              </c:strCache>
            </c:strRef>
          </c:cat>
          <c:val>
            <c:numRef>
              <c:f>'7a8a9a'!$H$39:$H$44</c:f>
              <c:numCache>
                <c:formatCode>0.00%</c:formatCode>
                <c:ptCount val="5"/>
                <c:pt idx="0">
                  <c:v>1.9848493745962769E-2</c:v>
                </c:pt>
                <c:pt idx="1">
                  <c:v>4.0655303258447267E-2</c:v>
                </c:pt>
                <c:pt idx="2">
                  <c:v>8.4653906839541743E-2</c:v>
                </c:pt>
                <c:pt idx="3">
                  <c:v>0.17918946901345956</c:v>
                </c:pt>
                <c:pt idx="4">
                  <c:v>0.35405263552523059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27D-422C-AB94-86A717D77976}"/>
            </c:ext>
          </c:extLst>
        </c:ser>
        <c:ser>
          <c:idx val="1"/>
          <c:order val="1"/>
          <c:tx>
            <c:strRef>
              <c:f>'7a8a9a'!$I$37:$I$38</c:f>
              <c:strCache>
                <c:ptCount val="1"/>
                <c:pt idx="0">
                  <c:v>No</c:v>
                </c:pt>
              </c:strCache>
            </c:strRef>
          </c:tx>
          <c:spPr>
            <a:gradFill rotWithShape="1">
              <a:gsLst>
                <a:gs pos="0">
                  <a:schemeClr val="accent5">
                    <a:shade val="76000"/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shade val="76000"/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shade val="76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'7a8a9a'!$G$39:$G$44</c:f>
              <c:strCache>
                <c:ptCount val="5"/>
                <c:pt idx="0">
                  <c:v>18 a 30</c:v>
                </c:pt>
                <c:pt idx="1">
                  <c:v>30 a 40</c:v>
                </c:pt>
                <c:pt idx="2">
                  <c:v>40 a 50</c:v>
                </c:pt>
                <c:pt idx="3">
                  <c:v>50 a 60</c:v>
                </c:pt>
                <c:pt idx="4">
                  <c:v>Mayor 60</c:v>
                </c:pt>
              </c:strCache>
            </c:strRef>
          </c:cat>
          <c:val>
            <c:numRef>
              <c:f>'7a8a9a'!$I$39:$I$44</c:f>
              <c:numCache>
                <c:formatCode>0.00%</c:formatCode>
                <c:ptCount val="5"/>
                <c:pt idx="0">
                  <c:v>0.98015150625403724</c:v>
                </c:pt>
                <c:pt idx="1">
                  <c:v>0.95934469674155276</c:v>
                </c:pt>
                <c:pt idx="2">
                  <c:v>0.91534609316045823</c:v>
                </c:pt>
                <c:pt idx="3">
                  <c:v>0.82081053098654044</c:v>
                </c:pt>
                <c:pt idx="4">
                  <c:v>0.64594736447476941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27D-422C-AB94-86A717D77976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75"/>
        <c:overlap val="100"/>
        <c:axId val="2105548512"/>
        <c:axId val="2105541024"/>
      </c:barChart>
      <c:catAx>
        <c:axId val="2105548512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lt1">
                <a:lumMod val="95000"/>
                <a:alpha val="54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105541024"/>
        <c:crosses val="autoZero"/>
        <c:auto val="1"/>
        <c:lblAlgn val="ctr"/>
        <c:lblOffset val="100"/>
        <c:noMultiLvlLbl val="0"/>
      </c:catAx>
      <c:valAx>
        <c:axId val="2105541024"/>
        <c:scaling>
          <c:orientation val="minMax"/>
        </c:scaling>
        <c:delete val="0"/>
        <c:axPos val="b"/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1055485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lt1">
                  <a:lumMod val="8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pivotSource>
    <c:name>[Boletín Universidad Santo Tomás 30 de septiembre de 2022 VF.xlsx]7a8a9a!TablaDinámica6</c:name>
    <c:fmtId val="65"/>
  </c:pivotSource>
  <c:chart>
    <c:autoTitleDeleted val="1"/>
    <c:pivotFmts>
      <c:pivotFmt>
        <c:idx val="0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  <a:sp3d/>
        </c:spPr>
        <c:marker>
          <c:symbol val="circle"/>
          <c:size val="6"/>
          <c:spPr>
            <a:gradFill rotWithShape="1">
              <a:gsLst>
                <a:gs pos="0">
                  <a:schemeClr val="accent5">
                    <a:shade val="76000"/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shade val="76000"/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shade val="76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 w="9525">
              <a:solidFill>
                <a:schemeClr val="accent5">
                  <a:shade val="76000"/>
                </a:schemeClr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</c:marker>
        <c:dLbl>
          <c:idx val="0"/>
          <c:spPr>
            <a:solidFill>
              <a:schemeClr val="lt1"/>
            </a:solidFill>
            <a:ln w="12700" cap="flat" cmpd="sng" algn="ctr">
              <a:solidFill>
                <a:schemeClr val="accent1"/>
              </a:solidFill>
              <a:prstDash val="solid"/>
              <a:miter lim="800000"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  <a:sp3d/>
        </c:spPr>
        <c:marker>
          <c:symbol val="circle"/>
          <c:size val="6"/>
          <c:spPr>
            <a:gradFill rotWithShape="1">
              <a:gsLst>
                <a:gs pos="0">
                  <a:schemeClr val="accent5">
                    <a:tint val="77000"/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tint val="77000"/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tint val="77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 w="9525">
              <a:solidFill>
                <a:schemeClr val="accent5">
                  <a:tint val="77000"/>
                </a:schemeClr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</c:marker>
        <c:dLbl>
          <c:idx val="0"/>
          <c:spPr>
            <a:solidFill>
              <a:schemeClr val="lt1"/>
            </a:solidFill>
            <a:ln w="12700" cap="flat" cmpd="sng" algn="ctr">
              <a:solidFill>
                <a:schemeClr val="accent1"/>
              </a:solidFill>
              <a:prstDash val="solid"/>
              <a:miter lim="800000"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  <a:sp3d/>
        </c:spPr>
        <c:marker>
          <c:symbol val="none"/>
        </c:marker>
        <c:dLbl>
          <c:idx val="0"/>
          <c:spPr>
            <a:solidFill>
              <a:schemeClr val="lt1"/>
            </a:solidFill>
            <a:ln w="12700" cap="flat" cmpd="sng" algn="ctr">
              <a:solidFill>
                <a:schemeClr val="accent1"/>
              </a:solidFill>
              <a:prstDash val="solid"/>
              <a:miter lim="800000"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  <a:sp3d/>
        </c:spPr>
        <c:marker>
          <c:symbol val="none"/>
        </c:marker>
        <c:dLbl>
          <c:idx val="0"/>
          <c:spPr>
            <a:solidFill>
              <a:schemeClr val="lt1"/>
            </a:solidFill>
            <a:ln w="12700" cap="flat" cmpd="sng" algn="ctr">
              <a:solidFill>
                <a:schemeClr val="accent1"/>
              </a:solidFill>
              <a:prstDash val="solid"/>
              <a:miter lim="800000"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  <a:sp3d/>
        </c:spPr>
        <c:marker>
          <c:symbol val="none"/>
        </c:marker>
        <c:dLbl>
          <c:idx val="0"/>
          <c:spPr>
            <a:solidFill>
              <a:schemeClr val="lt1"/>
            </a:solidFill>
            <a:ln w="12700" cap="flat" cmpd="sng" algn="ctr">
              <a:solidFill>
                <a:schemeClr val="accent1"/>
              </a:solidFill>
              <a:prstDash val="solid"/>
              <a:miter lim="800000"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gradFill rotWithShape="1">
            <a:gsLst>
              <a:gs pos="0">
                <a:schemeClr val="accent5">
                  <a:satMod val="103000"/>
                  <a:lumMod val="102000"/>
                  <a:tint val="94000"/>
                </a:schemeClr>
              </a:gs>
              <a:gs pos="50000">
                <a:schemeClr val="accent5">
                  <a:satMod val="110000"/>
                  <a:lumMod val="100000"/>
                  <a:shade val="100000"/>
                </a:schemeClr>
              </a:gs>
              <a:gs pos="100000">
                <a:schemeClr val="accent5">
                  <a:lumMod val="99000"/>
                  <a:satMod val="120000"/>
                  <a:shade val="78000"/>
                </a:schemeClr>
              </a:gs>
            </a:gsLst>
            <a:lin ang="5400000" scaled="0"/>
          </a:gradFill>
          <a:ln>
            <a:noFill/>
          </a:ln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  <a:sp3d/>
        </c:spPr>
        <c:marker>
          <c:symbol val="none"/>
        </c:marker>
        <c:dLbl>
          <c:idx val="0"/>
          <c:spPr>
            <a:solidFill>
              <a:schemeClr val="lt1"/>
            </a:solidFill>
            <a:ln w="12700" cap="flat" cmpd="sng" algn="ctr">
              <a:solidFill>
                <a:schemeClr val="accent1"/>
              </a:solidFill>
              <a:prstDash val="solid"/>
              <a:miter lim="800000"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'7a8a9a'!$H$49:$H$50</c:f>
              <c:strCache>
                <c:ptCount val="1"/>
                <c:pt idx="0">
                  <c:v>Urbana</c:v>
                </c:pt>
              </c:strCache>
            </c:strRef>
          </c:tx>
          <c:spPr>
            <a:gradFill rotWithShape="1">
              <a:gsLst>
                <a:gs pos="0">
                  <a:schemeClr val="accent5">
                    <a:shade val="76000"/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shade val="76000"/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shade val="76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dLbls>
            <c:spPr>
              <a:solidFill>
                <a:schemeClr val="lt1"/>
              </a:solidFill>
              <a:ln w="12700" cap="flat" cmpd="sng" algn="ctr">
                <a:solidFill>
                  <a:schemeClr val="accent1"/>
                </a:solidFill>
                <a:prstDash val="solid"/>
                <a:miter lim="800000"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'7a8a9a'!$G$51:$G$56</c:f>
              <c:strCache>
                <c:ptCount val="5"/>
                <c:pt idx="0">
                  <c:v>18 a 30</c:v>
                </c:pt>
                <c:pt idx="1">
                  <c:v>30 a 40</c:v>
                </c:pt>
                <c:pt idx="2">
                  <c:v>40 a 50</c:v>
                </c:pt>
                <c:pt idx="3">
                  <c:v>50 a 60</c:v>
                </c:pt>
                <c:pt idx="4">
                  <c:v>Mayor 60</c:v>
                </c:pt>
              </c:strCache>
            </c:strRef>
          </c:cat>
          <c:val>
            <c:numRef>
              <c:f>'7a8a9a'!$H$51:$H$56</c:f>
              <c:numCache>
                <c:formatCode>General</c:formatCode>
                <c:ptCount val="5"/>
                <c:pt idx="0">
                  <c:v>71.724257910188101</c:v>
                </c:pt>
                <c:pt idx="1">
                  <c:v>70.136123484926969</c:v>
                </c:pt>
                <c:pt idx="2">
                  <c:v>71.801417678015255</c:v>
                </c:pt>
                <c:pt idx="3">
                  <c:v>70.569206349206354</c:v>
                </c:pt>
                <c:pt idx="4">
                  <c:v>68.344287268770401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E53-49F9-A0E1-43995942D8BA}"/>
            </c:ext>
          </c:extLst>
        </c:ser>
        <c:ser>
          <c:idx val="1"/>
          <c:order val="1"/>
          <c:tx>
            <c:strRef>
              <c:f>'7a8a9a'!$I$49:$I$50</c:f>
              <c:strCache>
                <c:ptCount val="1"/>
                <c:pt idx="0">
                  <c:v>Rural</c:v>
                </c:pt>
              </c:strCache>
            </c:strRef>
          </c:tx>
          <c:spPr>
            <a:gradFill rotWithShape="1">
              <a:gsLst>
                <a:gs pos="0">
                  <a:schemeClr val="accent5">
                    <a:tint val="77000"/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tint val="77000"/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tint val="77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dLbls>
            <c:spPr>
              <a:solidFill>
                <a:schemeClr val="lt1"/>
              </a:solidFill>
              <a:ln w="12700" cap="flat" cmpd="sng" algn="ctr">
                <a:solidFill>
                  <a:schemeClr val="accent1"/>
                </a:solidFill>
                <a:prstDash val="solid"/>
                <a:miter lim="800000"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'7a8a9a'!$G$51:$G$56</c:f>
              <c:strCache>
                <c:ptCount val="5"/>
                <c:pt idx="0">
                  <c:v>18 a 30</c:v>
                </c:pt>
                <c:pt idx="1">
                  <c:v>30 a 40</c:v>
                </c:pt>
                <c:pt idx="2">
                  <c:v>40 a 50</c:v>
                </c:pt>
                <c:pt idx="3">
                  <c:v>50 a 60</c:v>
                </c:pt>
                <c:pt idx="4">
                  <c:v>Mayor 60</c:v>
                </c:pt>
              </c:strCache>
            </c:strRef>
          </c:cat>
          <c:val>
            <c:numRef>
              <c:f>'7a8a9a'!$I$51:$I$56</c:f>
              <c:numCache>
                <c:formatCode>General</c:formatCode>
                <c:ptCount val="5"/>
                <c:pt idx="0">
                  <c:v>72.636134876698534</c:v>
                </c:pt>
                <c:pt idx="1">
                  <c:v>73.081597222222229</c:v>
                </c:pt>
                <c:pt idx="2">
                  <c:v>73.355252606255007</c:v>
                </c:pt>
                <c:pt idx="3">
                  <c:v>73.36964078794901</c:v>
                </c:pt>
                <c:pt idx="4">
                  <c:v>68.129988597491447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E53-49F9-A0E1-43995942D8BA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0"/>
        <c:gapDepth val="0"/>
        <c:shape val="box"/>
        <c:axId val="2100789999"/>
        <c:axId val="2100793743"/>
        <c:axId val="0"/>
      </c:bar3DChart>
      <c:catAx>
        <c:axId val="210078999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100793743"/>
        <c:crosses val="autoZero"/>
        <c:auto val="1"/>
        <c:lblAlgn val="ctr"/>
        <c:lblOffset val="100"/>
        <c:noMultiLvlLbl val="0"/>
      </c:catAx>
      <c:valAx>
        <c:axId val="2100793743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100789999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l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accent3">
            <a:lumMod val="5000"/>
            <a:lumOff val="95000"/>
          </a:schemeClr>
        </a:gs>
        <a:gs pos="74000">
          <a:schemeClr val="accent3">
            <a:lumMod val="45000"/>
            <a:lumOff val="55000"/>
          </a:schemeClr>
        </a:gs>
        <a:gs pos="83000">
          <a:schemeClr val="accent3">
            <a:lumMod val="45000"/>
            <a:lumOff val="55000"/>
          </a:schemeClr>
        </a:gs>
        <a:gs pos="100000">
          <a:schemeClr val="accent3">
            <a:lumMod val="30000"/>
            <a:lumOff val="70000"/>
          </a:schemeClr>
        </a:gs>
      </a:gsLst>
      <a:lin ang="5400000" scaled="1"/>
      <a:tileRect/>
    </a:gra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[Boletín Universidad Santo Tomás 30 de septiembre de 2022 VF.xlsx]7a8a9a!TablaDinámica5</c:name>
    <c:fmtId val="68"/>
  </c:pivotSource>
  <c:chart>
    <c:autoTitleDeleted val="1"/>
    <c:pivotFmts>
      <c:pivotFmt>
        <c:idx val="0"/>
        <c:spPr>
          <a:gradFill>
            <a:gsLst>
              <a:gs pos="0">
                <a:schemeClr val="accent1"/>
              </a:gs>
              <a:gs pos="100000">
                <a:schemeClr val="accent1">
                  <a:lumMod val="84000"/>
                </a:schemeClr>
              </a:gs>
            </a:gsLst>
            <a:lin ang="5400000" scaled="1"/>
          </a:gradFill>
          <a:ln>
            <a:noFill/>
          </a:ln>
          <a:effectLst>
            <a:outerShdw blurRad="76200" dir="18900000" sy="23000" kx="-1200000" algn="bl" rotWithShape="0">
              <a:prstClr val="black">
                <a:alpha val="20000"/>
              </a:prstClr>
            </a:outerShdw>
          </a:effectLst>
        </c:spPr>
        <c:marker>
          <c:symbol val="circle"/>
          <c:size val="6"/>
          <c:spPr>
            <a:gradFill>
              <a:gsLst>
                <a:gs pos="0">
                  <a:schemeClr val="accent1"/>
                </a:gs>
                <a:gs pos="100000">
                  <a:schemeClr val="accent1">
                    <a:lumMod val="84000"/>
                  </a:schemeClr>
                </a:gs>
              </a:gsLst>
              <a:lin ang="5400000" scaled="1"/>
            </a:gradFill>
            <a:ln>
              <a:noFill/>
            </a:ln>
            <a:effectLst>
              <a:outerShdw blurRad="76200" dir="18900000" sy="23000" kx="-1200000" algn="bl" rotWithShape="0">
                <a:prstClr val="black">
                  <a:alpha val="20000"/>
                </a:prstClr>
              </a:outerShdw>
            </a:effectLst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gradFill>
            <a:gsLst>
              <a:gs pos="0">
                <a:schemeClr val="accent1"/>
              </a:gs>
              <a:gs pos="100000">
                <a:schemeClr val="accent1">
                  <a:lumMod val="84000"/>
                </a:schemeClr>
              </a:gs>
            </a:gsLst>
            <a:lin ang="5400000" scaled="1"/>
          </a:gradFill>
          <a:ln>
            <a:noFill/>
          </a:ln>
          <a:effectLst>
            <a:outerShdw blurRad="76200" dir="18900000" sy="23000" kx="-1200000" algn="bl" rotWithShape="0">
              <a:prstClr val="black">
                <a:alpha val="20000"/>
              </a:prst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gradFill>
            <a:gsLst>
              <a:gs pos="0">
                <a:schemeClr val="accent1"/>
              </a:gs>
              <a:gs pos="100000">
                <a:schemeClr val="accent1">
                  <a:lumMod val="84000"/>
                </a:schemeClr>
              </a:gs>
            </a:gsLst>
            <a:lin ang="5400000" scaled="1"/>
          </a:gradFill>
          <a:ln>
            <a:noFill/>
          </a:ln>
          <a:effectLst>
            <a:outerShdw blurRad="76200" dir="18900000" sy="23000" kx="-1200000" algn="bl" rotWithShape="0">
              <a:prstClr val="black">
                <a:alpha val="20000"/>
              </a:prst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'7a8a9a'!$H$62</c:f>
              <c:strCache>
                <c:ptCount val="1"/>
                <c:pt idx="0">
                  <c:v>Total</c:v>
                </c:pt>
              </c:strCache>
            </c:strRef>
          </c:tx>
          <c:spPr>
            <a:gradFill>
              <a:gsLst>
                <a:gs pos="0">
                  <a:schemeClr val="accent1"/>
                </a:gs>
                <a:gs pos="100000">
                  <a:schemeClr val="accent1">
                    <a:lumMod val="84000"/>
                  </a:schemeClr>
                </a:gs>
              </a:gsLst>
              <a:lin ang="5400000" scaled="1"/>
            </a:gradFill>
            <a:ln>
              <a:noFill/>
            </a:ln>
            <a:effectLst>
              <a:outerShdw blurRad="76200" dir="18900000" sy="23000" kx="-1200000" algn="bl" rotWithShape="0">
                <a:prstClr val="black">
                  <a:alpha val="20000"/>
                </a:prstClr>
              </a:outerShd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'7a8a9a'!$G$63:$G$65</c:f>
              <c:strCache>
                <c:ptCount val="2"/>
                <c:pt idx="0">
                  <c:v>No regular</c:v>
                </c:pt>
                <c:pt idx="1">
                  <c:v>Regular</c:v>
                </c:pt>
              </c:strCache>
            </c:strRef>
          </c:cat>
          <c:val>
            <c:numRef>
              <c:f>'7a8a9a'!$H$63:$H$65</c:f>
              <c:numCache>
                <c:formatCode>0.00</c:formatCode>
                <c:ptCount val="2"/>
                <c:pt idx="0">
                  <c:v>52.376928334391373</c:v>
                </c:pt>
                <c:pt idx="1">
                  <c:v>42.34282829914256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851-49C5-BB5E-DE24CC264667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41"/>
        <c:axId val="1824084544"/>
        <c:axId val="1824101184"/>
      </c:barChart>
      <c:catAx>
        <c:axId val="18240845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dk1">
                    <a:lumMod val="65000"/>
                    <a:lumOff val="35000"/>
                  </a:schemeClr>
                </a:solidFill>
                <a:effectLst/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24101184"/>
        <c:crosses val="autoZero"/>
        <c:auto val="1"/>
        <c:lblAlgn val="ctr"/>
        <c:lblOffset val="100"/>
        <c:noMultiLvlLbl val="0"/>
      </c:catAx>
      <c:valAx>
        <c:axId val="1824101184"/>
        <c:scaling>
          <c:orientation val="minMax"/>
        </c:scaling>
        <c:delete val="1"/>
        <c:axPos val="l"/>
        <c:numFmt formatCode="0.00" sourceLinked="1"/>
        <c:majorTickMark val="none"/>
        <c:minorTickMark val="none"/>
        <c:tickLblPos val="nextTo"/>
        <c:crossAx val="182408454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lt1"/>
        </a:gs>
        <a:gs pos="68000">
          <a:schemeClr val="lt1">
            <a:lumMod val="85000"/>
          </a:schemeClr>
        </a:gs>
        <a:gs pos="100000">
          <a:schemeClr val="lt1"/>
        </a:gs>
      </a:gsLst>
      <a:lin ang="5400000" scaled="1"/>
      <a:tileRect/>
    </a:gradFill>
    <a:ln w="9525" cap="flat" cmpd="sng" algn="ctr">
      <a:solidFill>
        <a:schemeClr val="dk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[Boletín Universidad Santo Tomás 30 de septiembre de 2022 VF.xlsx]7a8a9a!TablaDinámica7</c:name>
    <c:fmtId val="71"/>
  </c:pivotSource>
  <c:chart>
    <c:autoTitleDeleted val="1"/>
    <c:pivotFmts>
      <c:pivotFmt>
        <c:idx val="0"/>
        <c:spPr>
          <a:gradFill>
            <a:gsLst>
              <a:gs pos="0">
                <a:schemeClr val="accent1"/>
              </a:gs>
              <a:gs pos="100000">
                <a:schemeClr val="accent1">
                  <a:lumMod val="84000"/>
                </a:schemeClr>
              </a:gs>
            </a:gsLst>
            <a:lin ang="5400000" scaled="1"/>
          </a:gradFill>
          <a:ln>
            <a:noFill/>
          </a:ln>
          <a:effectLst>
            <a:outerShdw blurRad="76200" dir="18900000" sy="23000" kx="-1200000" algn="bl" rotWithShape="0">
              <a:prstClr val="black">
                <a:alpha val="20000"/>
              </a:prstClr>
            </a:outerShdw>
          </a:effectLst>
        </c:spPr>
        <c:marker>
          <c:symbol val="circle"/>
          <c:size val="6"/>
          <c:spPr>
            <a:gradFill>
              <a:gsLst>
                <a:gs pos="0">
                  <a:schemeClr val="accent1"/>
                </a:gs>
                <a:gs pos="100000">
                  <a:schemeClr val="accent1">
                    <a:lumMod val="84000"/>
                  </a:schemeClr>
                </a:gs>
              </a:gsLst>
              <a:lin ang="5400000" scaled="1"/>
            </a:gradFill>
            <a:ln>
              <a:noFill/>
            </a:ln>
            <a:effectLst>
              <a:outerShdw blurRad="76200" dir="18900000" sy="23000" kx="-1200000" algn="bl" rotWithShape="0">
                <a:prstClr val="black">
                  <a:alpha val="20000"/>
                </a:prstClr>
              </a:outerShdw>
            </a:effectLst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gradFill>
            <a:gsLst>
              <a:gs pos="0">
                <a:schemeClr val="accent1"/>
              </a:gs>
              <a:gs pos="100000">
                <a:schemeClr val="accent1">
                  <a:lumMod val="84000"/>
                </a:schemeClr>
              </a:gs>
            </a:gsLst>
            <a:lin ang="5400000" scaled="1"/>
          </a:gradFill>
          <a:ln>
            <a:noFill/>
          </a:ln>
          <a:effectLst>
            <a:outerShdw blurRad="76200" dir="18900000" sy="23000" kx="-1200000" algn="bl" rotWithShape="0">
              <a:prstClr val="black">
                <a:alpha val="20000"/>
              </a:prst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gradFill>
            <a:gsLst>
              <a:gs pos="0">
                <a:schemeClr val="accent1"/>
              </a:gs>
              <a:gs pos="100000">
                <a:schemeClr val="accent1">
                  <a:lumMod val="84000"/>
                </a:schemeClr>
              </a:gs>
            </a:gsLst>
            <a:lin ang="5400000" scaled="1"/>
          </a:gradFill>
          <a:ln>
            <a:noFill/>
          </a:ln>
          <a:effectLst>
            <a:outerShdw blurRad="76200" dir="18900000" sy="23000" kx="-1200000" algn="bl" rotWithShape="0">
              <a:prstClr val="black">
                <a:alpha val="20000"/>
              </a:prst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'7a8a9a'!$H$69</c:f>
              <c:strCache>
                <c:ptCount val="1"/>
                <c:pt idx="0">
                  <c:v>Total</c:v>
                </c:pt>
              </c:strCache>
            </c:strRef>
          </c:tx>
          <c:spPr>
            <a:gradFill>
              <a:gsLst>
                <a:gs pos="0">
                  <a:schemeClr val="accent1"/>
                </a:gs>
                <a:gs pos="100000">
                  <a:schemeClr val="accent1">
                    <a:lumMod val="84000"/>
                  </a:schemeClr>
                </a:gs>
              </a:gsLst>
              <a:lin ang="5400000" scaled="1"/>
            </a:gradFill>
            <a:ln>
              <a:noFill/>
            </a:ln>
            <a:effectLst>
              <a:outerShdw blurRad="76200" dir="18900000" sy="23000" kx="-1200000" algn="bl" rotWithShape="0">
                <a:prstClr val="black">
                  <a:alpha val="20000"/>
                </a:prstClr>
              </a:outerShd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'7a8a9a'!$G$70:$G$72</c:f>
              <c:strCache>
                <c:ptCount val="2"/>
                <c:pt idx="0">
                  <c:v>No regular</c:v>
                </c:pt>
                <c:pt idx="1">
                  <c:v>Regular</c:v>
                </c:pt>
              </c:strCache>
            </c:strRef>
          </c:cat>
          <c:val>
            <c:numRef>
              <c:f>'7a8a9a'!$H$70:$H$72</c:f>
              <c:numCache>
                <c:formatCode>0.00</c:formatCode>
                <c:ptCount val="2"/>
                <c:pt idx="0">
                  <c:v>66.0993752210303</c:v>
                </c:pt>
                <c:pt idx="1">
                  <c:v>71.62266832474684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54F-453A-B8EF-829F1A905BFA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41"/>
        <c:axId val="1674374256"/>
        <c:axId val="1674376752"/>
      </c:barChart>
      <c:catAx>
        <c:axId val="16743742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dk1">
                    <a:lumMod val="65000"/>
                    <a:lumOff val="35000"/>
                  </a:schemeClr>
                </a:solidFill>
                <a:effectLst/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74376752"/>
        <c:crosses val="autoZero"/>
        <c:auto val="1"/>
        <c:lblAlgn val="ctr"/>
        <c:lblOffset val="100"/>
        <c:noMultiLvlLbl val="0"/>
      </c:catAx>
      <c:valAx>
        <c:axId val="1674376752"/>
        <c:scaling>
          <c:orientation val="minMax"/>
        </c:scaling>
        <c:delete val="1"/>
        <c:axPos val="l"/>
        <c:numFmt formatCode="0.00" sourceLinked="1"/>
        <c:majorTickMark val="none"/>
        <c:minorTickMark val="none"/>
        <c:tickLblPos val="nextTo"/>
        <c:crossAx val="167437425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lt1"/>
        </a:gs>
        <a:gs pos="68000">
          <a:schemeClr val="lt1">
            <a:lumMod val="85000"/>
          </a:schemeClr>
        </a:gs>
        <a:gs pos="100000">
          <a:schemeClr val="lt1"/>
        </a:gs>
      </a:gsLst>
      <a:lin ang="5400000" scaled="1"/>
      <a:tileRect/>
    </a:gradFill>
    <a:ln w="9525" cap="flat" cmpd="sng" algn="ctr">
      <a:solidFill>
        <a:schemeClr val="dk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[Boletín Universidad Santo Tomás 30 de septiembre de 2022 VF.xlsx]7a8a9a!TablaDinámica8</c:name>
    <c:fmtId val="74"/>
  </c:pivotSource>
  <c:chart>
    <c:autoTitleDeleted val="1"/>
    <c:pivotFmts>
      <c:pivotFmt>
        <c:idx val="0"/>
        <c:spPr>
          <a:gradFill>
            <a:gsLst>
              <a:gs pos="0">
                <a:schemeClr val="accent1"/>
              </a:gs>
              <a:gs pos="100000">
                <a:schemeClr val="accent1">
                  <a:lumMod val="84000"/>
                </a:schemeClr>
              </a:gs>
            </a:gsLst>
            <a:lin ang="5400000" scaled="1"/>
          </a:gradFill>
          <a:ln>
            <a:noFill/>
          </a:ln>
          <a:effectLst>
            <a:outerShdw blurRad="76200" dir="18900000" sy="23000" kx="-1200000" algn="bl" rotWithShape="0">
              <a:prstClr val="black">
                <a:alpha val="20000"/>
              </a:prstClr>
            </a:outerShdw>
          </a:effectLst>
        </c:spPr>
        <c:marker>
          <c:symbol val="circle"/>
          <c:size val="6"/>
          <c:spPr>
            <a:gradFill>
              <a:gsLst>
                <a:gs pos="0">
                  <a:schemeClr val="accent1"/>
                </a:gs>
                <a:gs pos="100000">
                  <a:schemeClr val="accent1">
                    <a:lumMod val="84000"/>
                  </a:schemeClr>
                </a:gs>
              </a:gsLst>
              <a:lin ang="5400000" scaled="1"/>
            </a:gradFill>
            <a:ln>
              <a:noFill/>
            </a:ln>
            <a:effectLst>
              <a:outerShdw blurRad="76200" dir="18900000" sy="23000" kx="-1200000" algn="bl" rotWithShape="0">
                <a:prstClr val="black">
                  <a:alpha val="20000"/>
                </a:prstClr>
              </a:outerShdw>
            </a:effectLst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gradFill>
            <a:gsLst>
              <a:gs pos="0">
                <a:schemeClr val="accent1"/>
              </a:gs>
              <a:gs pos="100000">
                <a:schemeClr val="accent1">
                  <a:lumMod val="84000"/>
                </a:schemeClr>
              </a:gs>
            </a:gsLst>
            <a:lin ang="5400000" scaled="1"/>
          </a:gradFill>
          <a:ln>
            <a:noFill/>
          </a:ln>
          <a:effectLst>
            <a:outerShdw blurRad="76200" dir="18900000" sy="23000" kx="-1200000" algn="bl" rotWithShape="0">
              <a:prstClr val="black">
                <a:alpha val="20000"/>
              </a:prst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gradFill>
            <a:gsLst>
              <a:gs pos="0">
                <a:schemeClr val="accent1"/>
              </a:gs>
              <a:gs pos="100000">
                <a:schemeClr val="accent1">
                  <a:lumMod val="84000"/>
                </a:schemeClr>
              </a:gs>
            </a:gsLst>
            <a:lin ang="5400000" scaled="1"/>
          </a:gradFill>
          <a:ln>
            <a:noFill/>
          </a:ln>
          <a:effectLst>
            <a:outerShdw blurRad="76200" dir="18900000" sy="23000" kx="-1200000" algn="bl" rotWithShape="0">
              <a:prstClr val="black">
                <a:alpha val="20000"/>
              </a:prst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'7a8a9a'!$H$75</c:f>
              <c:strCache>
                <c:ptCount val="1"/>
                <c:pt idx="0">
                  <c:v>Total</c:v>
                </c:pt>
              </c:strCache>
            </c:strRef>
          </c:tx>
          <c:spPr>
            <a:gradFill>
              <a:gsLst>
                <a:gs pos="0">
                  <a:schemeClr val="accent1"/>
                </a:gs>
                <a:gs pos="100000">
                  <a:schemeClr val="accent1">
                    <a:lumMod val="84000"/>
                  </a:schemeClr>
                </a:gs>
              </a:gsLst>
              <a:lin ang="5400000" scaled="1"/>
            </a:gradFill>
            <a:ln>
              <a:noFill/>
            </a:ln>
            <a:effectLst>
              <a:outerShdw blurRad="76200" dir="18900000" sy="23000" kx="-1200000" algn="bl" rotWithShape="0">
                <a:prstClr val="black">
                  <a:alpha val="20000"/>
                </a:prstClr>
              </a:outerShd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'7a8a9a'!$G$76:$G$78</c:f>
              <c:strCache>
                <c:ptCount val="2"/>
                <c:pt idx="0">
                  <c:v>No regular</c:v>
                </c:pt>
                <c:pt idx="1">
                  <c:v>Regular</c:v>
                </c:pt>
              </c:strCache>
            </c:strRef>
          </c:cat>
          <c:val>
            <c:numRef>
              <c:f>'7a8a9a'!$H$76:$H$78</c:f>
              <c:numCache>
                <c:formatCode>0.00</c:formatCode>
                <c:ptCount val="2"/>
                <c:pt idx="0">
                  <c:v>3.7359859081960418</c:v>
                </c:pt>
                <c:pt idx="1">
                  <c:v>3.9812692953193958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309-4C05-847A-E0622A2087EC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41"/>
        <c:axId val="1813157952"/>
        <c:axId val="1813164192"/>
      </c:barChart>
      <c:catAx>
        <c:axId val="18131579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dk1">
                    <a:lumMod val="65000"/>
                    <a:lumOff val="35000"/>
                  </a:schemeClr>
                </a:solidFill>
                <a:effectLst/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13164192"/>
        <c:crosses val="autoZero"/>
        <c:auto val="1"/>
        <c:lblAlgn val="ctr"/>
        <c:lblOffset val="100"/>
        <c:noMultiLvlLbl val="0"/>
      </c:catAx>
      <c:valAx>
        <c:axId val="1813164192"/>
        <c:scaling>
          <c:orientation val="minMax"/>
        </c:scaling>
        <c:delete val="1"/>
        <c:axPos val="l"/>
        <c:numFmt formatCode="0.00" sourceLinked="1"/>
        <c:majorTickMark val="none"/>
        <c:minorTickMark val="none"/>
        <c:tickLblPos val="nextTo"/>
        <c:crossAx val="181315795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lt1"/>
        </a:gs>
        <a:gs pos="68000">
          <a:schemeClr val="lt1">
            <a:lumMod val="85000"/>
          </a:schemeClr>
        </a:gs>
        <a:gs pos="100000">
          <a:schemeClr val="lt1"/>
        </a:gs>
      </a:gsLst>
      <a:lin ang="5400000" scaled="1"/>
      <a:tileRect/>
    </a:gradFill>
    <a:ln w="9525" cap="flat" cmpd="sng" algn="ctr">
      <a:solidFill>
        <a:schemeClr val="dk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[Boletín Universidad Santo Tomás 30 de septiembre de 2022 VF.xlsx]7a8a9a!TablaDinámica9</c:name>
    <c:fmtId val="77"/>
  </c:pivotSource>
  <c:chart>
    <c:autoTitleDeleted val="1"/>
    <c:pivotFmts>
      <c:pivotFmt>
        <c:idx val="0"/>
        <c:spPr>
          <a:gradFill>
            <a:gsLst>
              <a:gs pos="0">
                <a:schemeClr val="accent1"/>
              </a:gs>
              <a:gs pos="100000">
                <a:schemeClr val="accent1">
                  <a:lumMod val="84000"/>
                </a:schemeClr>
              </a:gs>
            </a:gsLst>
            <a:lin ang="5400000" scaled="1"/>
          </a:gradFill>
          <a:ln>
            <a:noFill/>
          </a:ln>
          <a:effectLst>
            <a:outerShdw blurRad="76200" dir="18900000" sy="23000" kx="-1200000" algn="bl" rotWithShape="0">
              <a:prstClr val="black">
                <a:alpha val="20000"/>
              </a:prstClr>
            </a:outerShdw>
          </a:effectLst>
        </c:spPr>
        <c:marker>
          <c:symbol val="circle"/>
          <c:size val="6"/>
          <c:spPr>
            <a:gradFill>
              <a:gsLst>
                <a:gs pos="0">
                  <a:schemeClr val="accent1"/>
                </a:gs>
                <a:gs pos="100000">
                  <a:schemeClr val="accent1">
                    <a:lumMod val="84000"/>
                  </a:schemeClr>
                </a:gs>
              </a:gsLst>
              <a:lin ang="5400000" scaled="1"/>
            </a:gradFill>
            <a:ln>
              <a:noFill/>
            </a:ln>
            <a:effectLst>
              <a:outerShdw blurRad="76200" dir="18900000" sy="23000" kx="-1200000" algn="bl" rotWithShape="0">
                <a:prstClr val="black">
                  <a:alpha val="20000"/>
                </a:prstClr>
              </a:outerShdw>
            </a:effectLst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gradFill>
            <a:gsLst>
              <a:gs pos="0">
                <a:schemeClr val="accent1"/>
              </a:gs>
              <a:gs pos="100000">
                <a:schemeClr val="accent1">
                  <a:lumMod val="84000"/>
                </a:schemeClr>
              </a:gs>
            </a:gsLst>
            <a:lin ang="5400000" scaled="1"/>
          </a:gradFill>
          <a:ln>
            <a:noFill/>
          </a:ln>
          <a:effectLst>
            <a:outerShdw blurRad="76200" dir="18900000" sy="23000" kx="-1200000" algn="bl" rotWithShape="0">
              <a:prstClr val="black">
                <a:alpha val="20000"/>
              </a:prst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gradFill>
            <a:gsLst>
              <a:gs pos="0">
                <a:schemeClr val="accent1"/>
              </a:gs>
              <a:gs pos="100000">
                <a:schemeClr val="accent1">
                  <a:lumMod val="84000"/>
                </a:schemeClr>
              </a:gs>
            </a:gsLst>
            <a:lin ang="5400000" scaled="1"/>
          </a:gradFill>
          <a:ln>
            <a:noFill/>
          </a:ln>
          <a:effectLst>
            <a:outerShdw blurRad="76200" dir="18900000" sy="23000" kx="-1200000" algn="bl" rotWithShape="0">
              <a:prstClr val="black">
                <a:alpha val="20000"/>
              </a:prst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1" i="0" u="none" strike="noStrike" kern="1200" baseline="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'7a8a9a'!$H$81</c:f>
              <c:strCache>
                <c:ptCount val="1"/>
                <c:pt idx="0">
                  <c:v>Total</c:v>
                </c:pt>
              </c:strCache>
            </c:strRef>
          </c:tx>
          <c:spPr>
            <a:gradFill>
              <a:gsLst>
                <a:gs pos="0">
                  <a:schemeClr val="accent1"/>
                </a:gs>
                <a:gs pos="100000">
                  <a:schemeClr val="accent1">
                    <a:lumMod val="84000"/>
                  </a:schemeClr>
                </a:gs>
              </a:gsLst>
              <a:lin ang="5400000" scaled="1"/>
            </a:gradFill>
            <a:ln>
              <a:noFill/>
            </a:ln>
            <a:effectLst>
              <a:outerShdw blurRad="76200" dir="18900000" sy="23000" kx="-1200000" algn="bl" rotWithShape="0">
                <a:prstClr val="black">
                  <a:alpha val="20000"/>
                </a:prstClr>
              </a:outerShd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'7a8a9a'!$G$82:$G$84</c:f>
              <c:strCache>
                <c:ptCount val="2"/>
                <c:pt idx="0">
                  <c:v>No regular</c:v>
                </c:pt>
                <c:pt idx="1">
                  <c:v>Regular</c:v>
                </c:pt>
              </c:strCache>
            </c:strRef>
          </c:cat>
          <c:val>
            <c:numRef>
              <c:f>'7a8a9a'!$H$82:$H$84</c:f>
              <c:numCache>
                <c:formatCode>0.00</c:formatCode>
                <c:ptCount val="2"/>
                <c:pt idx="0">
                  <c:v>26.605218199163829</c:v>
                </c:pt>
                <c:pt idx="1">
                  <c:v>26.893575219840841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5C5-41E0-BDD5-7113A5845E44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41"/>
        <c:axId val="817591904"/>
        <c:axId val="817578176"/>
      </c:barChart>
      <c:catAx>
        <c:axId val="81759190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dk1">
                    <a:lumMod val="65000"/>
                    <a:lumOff val="35000"/>
                  </a:schemeClr>
                </a:solidFill>
                <a:effectLst/>
                <a:latin typeface="+mn-lt"/>
                <a:ea typeface="+mn-ea"/>
                <a:cs typeface="+mn-cs"/>
              </a:defRPr>
            </a:pPr>
            <a:endParaRPr lang="es-CO"/>
          </a:p>
        </c:txPr>
        <c:crossAx val="817578176"/>
        <c:crosses val="autoZero"/>
        <c:auto val="1"/>
        <c:lblAlgn val="ctr"/>
        <c:lblOffset val="100"/>
        <c:noMultiLvlLbl val="0"/>
      </c:catAx>
      <c:valAx>
        <c:axId val="817578176"/>
        <c:scaling>
          <c:orientation val="minMax"/>
        </c:scaling>
        <c:delete val="1"/>
        <c:axPos val="l"/>
        <c:numFmt formatCode="0.00" sourceLinked="1"/>
        <c:majorTickMark val="none"/>
        <c:minorTickMark val="none"/>
        <c:tickLblPos val="nextTo"/>
        <c:crossAx val="81759190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lt1"/>
        </a:gs>
        <a:gs pos="68000">
          <a:schemeClr val="lt1">
            <a:lumMod val="85000"/>
          </a:schemeClr>
        </a:gs>
        <a:gs pos="100000">
          <a:schemeClr val="lt1"/>
        </a:gs>
      </a:gsLst>
      <a:lin ang="5400000" scaled="1"/>
      <a:tileRect/>
    </a:gradFill>
    <a:ln w="9525" cap="flat" cmpd="sng" algn="ctr">
      <a:solidFill>
        <a:schemeClr val="dk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olors1.xml><?xml version="1.0" encoding="utf-8"?>
<cs:colorStyle xmlns:cs="http://schemas.microsoft.com/office/drawing/2012/chartStyle" xmlns:a="http://schemas.openxmlformats.org/drawingml/2006/main" meth="withinLinearReversed" id="21">
  <a:schemeClr val="accent1"/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withinLinearReversed" id="25">
  <a:schemeClr val="accent5"/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6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7.xml><?xml version="1.0" encoding="utf-8"?>
<cs:colorStyle xmlns:cs="http://schemas.microsoft.com/office/drawing/2012/chartStyle" xmlns:a="http://schemas.openxmlformats.org/drawingml/2006/main" meth="withinLinear" id="18">
  <a:schemeClr val="accent5"/>
</cs:colorStyle>
</file>

<file path=xl/charts/colors8.xml><?xml version="1.0" encoding="utf-8"?>
<cs:colorStyle xmlns:cs="http://schemas.microsoft.com/office/drawing/2012/chartStyle" xmlns:a="http://schemas.openxmlformats.org/drawingml/2006/main" meth="withinLinear" id="18">
  <a:schemeClr val="accent5"/>
</cs:colorStyle>
</file>

<file path=xl/charts/colors9.xml><?xml version="1.0" encoding="utf-8"?>
<cs:colorStyle xmlns:cs="http://schemas.microsoft.com/office/drawing/2012/chartStyle" xmlns:a="http://schemas.openxmlformats.org/drawingml/2006/main" meth="withinLinear" id="18">
  <a:schemeClr val="accent5"/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withinLinear" id="18">
  <a:schemeClr val="accent5"/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withinLinear" id="18">
  <a:schemeClr val="accent5"/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withinLinearReversed" id="25">
  <a:schemeClr val="accent5"/>
</cs:colorStyle>
</file>

<file path=xl/charts/colors19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20.xml><?xml version="1.0" encoding="utf-8"?>
<cs:colorStyle xmlns:cs="http://schemas.microsoft.com/office/drawing/2012/chartStyle" xmlns:a="http://schemas.openxmlformats.org/drawingml/2006/main" meth="withinLinear" id="18">
  <a:schemeClr val="accent5"/>
</cs:colorStyle>
</file>

<file path=xl/charts/colors21.xml><?xml version="1.0" encoding="utf-8"?>
<cs:colorStyle xmlns:cs="http://schemas.microsoft.com/office/drawing/2012/chartStyle" xmlns:a="http://schemas.openxmlformats.org/drawingml/2006/main" meth="withinLinearReversed" id="25">
  <a:schemeClr val="accent5"/>
</cs:colorStyle>
</file>

<file path=xl/charts/colors22.xml><?xml version="1.0" encoding="utf-8"?>
<cs:colorStyle xmlns:cs="http://schemas.microsoft.com/office/drawing/2012/chartStyle" xmlns:a="http://schemas.openxmlformats.org/drawingml/2006/main" meth="withinLinear" id="18">
  <a:schemeClr val="accent5"/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94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/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dk1">
            <a:lumMod val="50000"/>
            <a:lumOff val="5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dk1">
            <a:lumMod val="60000"/>
            <a:lumOff val="40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/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3.xml><?xml version="1.0" encoding="utf-8"?>
<cs:chartStyle xmlns:cs="http://schemas.microsoft.com/office/drawing/2012/chartStyle" xmlns:a="http://schemas.openxmlformats.org/drawingml/2006/main" id="259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cs:styleClr val="auto"/>
    </cs:fontRef>
    <cs:defRPr sz="1000" b="1" i="0" u="none" strike="noStrike" kern="1200" spc="0" baseline="0"/>
  </cs:dataLabel>
  <cs:dataLabelCallout>
    <cs:lnRef idx="0">
      <cs:styleClr val="auto"/>
    </cs:lnRef>
    <cs:fillRef idx="0"/>
    <cs:effectRef idx="0"/>
    <cs:fontRef idx="minor">
      <cs:styleClr val="auto"/>
    </cs:fontRef>
    <cs:spPr>
      <a:solidFill>
        <a:schemeClr val="lt1"/>
      </a:solidFill>
      <a:ln>
        <a:solidFill>
          <a:schemeClr val="phClr"/>
        </a:solidFill>
      </a:ln>
    </cs:spPr>
    <cs:defRPr sz="10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63500" sx="102000" sy="102000" algn="ctr" rotWithShape="0">
          <a:prstClr val="black">
            <a:alpha val="20000"/>
          </a:prstClr>
        </a:outerShdw>
      </a:effectLst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88900" sx="102000" sy="102000" algn="ctr" rotWithShape="0">
          <a:prstClr val="black">
            <a:alpha val="10000"/>
          </a:prstClr>
        </a:outerShdw>
      </a:effectLst>
      <a:scene3d>
        <a:camera prst="orthographicFront"/>
        <a:lightRig rig="threePt" dir="t"/>
      </a:scene3d>
      <a:sp3d>
        <a:bevelT w="127000" h="127000"/>
        <a:bevelB w="127000" h="127000"/>
      </a:sp3d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cap="all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94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/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dk1">
            <a:lumMod val="50000"/>
            <a:lumOff val="5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dk1">
            <a:lumMod val="60000"/>
            <a:lumOff val="40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/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5.xml><?xml version="1.0" encoding="utf-8"?>
<cs:chartStyle xmlns:cs="http://schemas.microsoft.com/office/drawing/2012/chartStyle" xmlns:a="http://schemas.openxmlformats.org/drawingml/2006/main" id="33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50000"/>
            <a:lumOff val="50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4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31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800" kern="1200" cap="all" spc="120" normalizeH="0" baseline="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lt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defRPr sz="800" b="1" i="0" u="none" strike="noStrike" kern="1200" baseline="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22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ln w="9525">
        <a:solidFill>
          <a:schemeClr val="phClr"/>
        </a:solidFill>
        <a:round/>
      </a:ln>
    </cs:spPr>
  </cs:dataPointMarker>
  <cs:dataPointMarkerLayout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15000"/>
            <a:lumOff val="8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tx1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cap="all" spc="120" normalizeH="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8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7.xml><?xml version="1.0" encoding="utf-8"?>
<cs:chartStyle xmlns:cs="http://schemas.microsoft.com/office/drawing/2012/chartStyle" xmlns:a="http://schemas.openxmlformats.org/drawingml/2006/main" id="304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  <a:alpha val="1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lt1">
            <a:lumMod val="95000"/>
            <a:alpha val="5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8.xml><?xml version="1.0" encoding="utf-8"?>
<cs:chartStyle xmlns:cs="http://schemas.microsoft.com/office/drawing/2012/chartStyle" xmlns:a="http://schemas.openxmlformats.org/drawingml/2006/main" id="259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cs:styleClr val="auto"/>
    </cs:fontRef>
    <cs:defRPr sz="1000" b="1" i="0" u="none" strike="noStrike" kern="1200" spc="0" baseline="0"/>
  </cs:dataLabel>
  <cs:dataLabelCallout>
    <cs:lnRef idx="0">
      <cs:styleClr val="auto"/>
    </cs:lnRef>
    <cs:fillRef idx="0"/>
    <cs:effectRef idx="0"/>
    <cs:fontRef idx="minor">
      <cs:styleClr val="auto"/>
    </cs:fontRef>
    <cs:spPr>
      <a:solidFill>
        <a:schemeClr val="lt1"/>
      </a:solidFill>
      <a:ln>
        <a:solidFill>
          <a:schemeClr val="phClr"/>
        </a:solidFill>
      </a:ln>
    </cs:spPr>
    <cs:defRPr sz="10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63500" sx="102000" sy="102000" algn="ctr" rotWithShape="0">
          <a:prstClr val="black">
            <a:alpha val="20000"/>
          </a:prstClr>
        </a:outerShdw>
      </a:effectLst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88900" sx="102000" sy="102000" algn="ctr" rotWithShape="0">
          <a:prstClr val="black">
            <a:alpha val="10000"/>
          </a:prstClr>
        </a:outerShdw>
      </a:effectLst>
      <a:scene3d>
        <a:camera prst="orthographicFront"/>
        <a:lightRig rig="threePt" dir="t"/>
      </a:scene3d>
      <a:sp3d>
        <a:bevelT w="127000" h="127000"/>
        <a:bevelB w="127000" h="127000"/>
      </a:sp3d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cap="all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91">
  <cs:axisTitle>
    <cs:lnRef idx="0"/>
    <cs:fillRef idx="0"/>
    <cs:effectRef idx="0"/>
    <cs:fontRef idx="minor">
      <a:schemeClr val="lt1">
        <a:lumMod val="75000"/>
      </a:schemeClr>
    </cs:fontRef>
    <cs:defRPr sz="900" kern="1200"/>
  </cs:axisTitle>
  <cs:categoryAxis>
    <cs:lnRef idx="0"/>
    <cs:fillRef idx="0"/>
    <cs:effectRef idx="0"/>
    <cs:fontRef idx="minor">
      <a:schemeClr val="lt1">
        <a:lumMod val="75000"/>
      </a:schemeClr>
    </cs:fontRef>
    <cs:defRPr sz="900" kern="1200"/>
  </cs:categoryAxis>
  <cs:chartArea>
    <cs:lnRef idx="0"/>
    <cs:fillRef idx="0"/>
    <cs:effectRef idx="0"/>
    <cs:fontRef idx="minor">
      <a:schemeClr val="lt1"/>
    </cs:fontRef>
    <cs:spPr>
      <a:solidFill>
        <a:schemeClr val="dk1">
          <a:lumMod val="75000"/>
          <a:lumOff val="25000"/>
        </a:schemeClr>
      </a:solidFill>
      <a:ln w="6350" cap="flat" cmpd="sng" algn="ctr">
        <a:solidFill>
          <a:schemeClr val="dk1">
            <a:tint val="75000"/>
          </a:schemeClr>
        </a:solidFill>
        <a:round/>
      </a:ln>
    </cs:spPr>
    <cs:defRPr sz="1000" kern="1200"/>
  </cs:chartArea>
  <cs:dataLabel>
    <cs:lnRef idx="0"/>
    <cs:fillRef idx="0">
      <cs:styleClr val="auto"/>
    </cs:fillRef>
    <cs:effectRef idx="0"/>
    <cs:fontRef idx="minor">
      <a:schemeClr val="lt1"/>
    </cs:fontRef>
    <cs:spPr>
      <a:solidFill>
        <a:schemeClr val="phClr">
          <a:alpha val="30000"/>
        </a:schemeClr>
      </a:solidFill>
      <a:ln>
        <a:solidFill>
          <a:schemeClr val="lt1">
            <a:alpha val="50000"/>
          </a:schemeClr>
        </a:solidFill>
        <a:round/>
      </a:ln>
      <a:effectLst>
        <a:outerShdw blurRad="63500" dist="88900" dir="2700000" algn="tl" rotWithShape="0">
          <a:prstClr val="black">
            <a:alpha val="40000"/>
          </a:prstClr>
        </a:outerShdw>
      </a:effectLst>
    </cs:spPr>
    <cs:defRPr sz="900" b="1" i="0" u="none" strike="noStrike" kern="1200" baseline="0"/>
  </cs:dataLabel>
  <cs:dataLabelCallout>
    <cs:lnRef idx="0"/>
    <cs:fillRef idx="0">
      <cs:styleClr val="auto"/>
    </cs:fillRef>
    <cs:effectRef idx="0"/>
    <cs:fontRef idx="minor">
      <a:schemeClr val="lt1"/>
    </cs:fontRef>
    <cs:spPr>
      <a:solidFill>
        <a:schemeClr val="phClr">
          <a:alpha val="30000"/>
        </a:schemeClr>
      </a:solidFill>
      <a:ln>
        <a:solidFill>
          <a:schemeClr val="lt1">
            <a:alpha val="50000"/>
          </a:schemeClr>
        </a:solidFill>
        <a:round/>
      </a:ln>
      <a:effectLst>
        <a:outerShdw blurRad="63500" dist="88900" dir="2700000" algn="tl" rotWithShape="0">
          <a:prstClr val="black">
            <a:alpha val="40000"/>
          </a:prstClr>
        </a:outerShdw>
      </a:effectLst>
    </cs:spPr>
    <cs:defRPr sz="900" b="1" i="0" u="none" strike="noStrike" kern="1200" baseline="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>
      <a:solidFill>
        <a:schemeClr val="phClr">
          <a:alpha val="88000"/>
        </a:schemeClr>
      </a:solidFill>
      <a:ln>
        <a:solidFill>
          <a:schemeClr val="phClr">
            <a:lumMod val="50000"/>
          </a:schemeClr>
        </a:solidFill>
      </a:ln>
    </cs:spPr>
  </cs:dataPoint>
  <cs:dataPoint3D>
    <cs:lnRef idx="0">
      <cs:styleClr val="auto"/>
    </cs:lnRef>
    <cs:fillRef idx="0">
      <cs:styleClr val="auto"/>
    </cs:fillRef>
    <cs:effectRef idx="0"/>
    <cs:fontRef idx="minor">
      <a:schemeClr val="tx1"/>
    </cs:fontRef>
    <cs:spPr>
      <a:solidFill>
        <a:schemeClr val="phClr">
          <a:alpha val="88000"/>
        </a:schemeClr>
      </a:solidFill>
      <a:ln>
        <a:solidFill>
          <a:schemeClr val="phClr">
            <a:lumMod val="50000"/>
          </a:schemeClr>
        </a:solidFill>
      </a:ln>
      <a:scene3d>
        <a:camera prst="orthographicFront"/>
        <a:lightRig rig="threePt" dir="t"/>
      </a:scene3d>
      <a:sp3d prstMaterial="flat"/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dk1">
            <a:lumMod val="75000"/>
            <a:lumOff val="25000"/>
          </a:schemeClr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75000"/>
      </a:schemeClr>
    </cs:fontRef>
    <cs:spPr>
      <a:ln w="9525">
        <a:solidFill>
          <a:schemeClr val="dk1">
            <a:lumMod val="50000"/>
            <a:lumOff val="50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lt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75000"/>
          </a:schemeClr>
        </a:solidFill>
        <a:round/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solidFill>
        <a:schemeClr val="bg2">
          <a:lumMod val="75000"/>
          <a:alpha val="27000"/>
        </a:schemeClr>
      </a:solidFill>
      <a:sp3d/>
    </cs:spPr>
  </cs:floor>
  <cs:gridlineMajor>
    <cs:lnRef idx="0"/>
    <cs:fillRef idx="0"/>
    <cs:effectRef idx="0"/>
    <cs:fontRef idx="minor">
      <a:schemeClr val="tx1"/>
    </cs:fontRef>
    <cs:spPr>
      <a:ln w="9525">
        <a:solidFill>
          <a:schemeClr val="lt1">
            <a:lumMod val="50000"/>
          </a:schemeClr>
        </a:solidFill>
      </a:ln>
    </cs:spPr>
  </cs:gridlineMajor>
  <cs:gridlineMinor>
    <cs:lnRef idx="0"/>
    <cs:fillRef idx="0"/>
    <cs:effectRef idx="0"/>
    <cs:fontRef idx="minor">
      <a:schemeClr val="tx1"/>
    </cs:fontRef>
    <cs:spPr>
      <a:ln w="9525">
        <a:solidFill>
          <a:schemeClr val="lt1">
            <a:lumMod val="40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leaderLine>
  <cs:legend>
    <cs:lnRef idx="0"/>
    <cs:fillRef idx="0"/>
    <cs:effectRef idx="0"/>
    <cs:fontRef idx="minor">
      <a:schemeClr val="lt1">
        <a:lumMod val="7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75000"/>
      </a:schemeClr>
    </cs:fontRef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seriesLine>
  <cs:title>
    <cs:lnRef idx="0"/>
    <cs:fillRef idx="0"/>
    <cs:effectRef idx="0"/>
    <cs:fontRef idx="minor">
      <a:schemeClr val="lt1"/>
    </cs:fontRef>
    <cs:defRPr sz="1800" b="0" kern="1200" cap="all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>
            <a:alpha val="50000"/>
          </a:schemeClr>
        </a:solidFill>
      </a:ln>
    </cs:spPr>
  </cs:trendline>
  <cs:trendlineLabel>
    <cs:lnRef idx="0"/>
    <cs:fillRef idx="0"/>
    <cs:effectRef idx="0"/>
    <cs:fontRef idx="minor">
      <a:schemeClr val="lt1">
        <a:lumMod val="7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>
          <a:lumMod val="85000"/>
        </a:schemeClr>
      </a:solidFill>
      <a:ln w="9525">
        <a:solidFill>
          <a:schemeClr val="dk1">
            <a:lumMod val="50000"/>
          </a:schemeClr>
        </a:solidFill>
        <a:round/>
      </a:ln>
    </cs:spPr>
  </cs:upBar>
  <cs:valueAxis>
    <cs:lnRef idx="0"/>
    <cs:fillRef idx="0"/>
    <cs:effectRef idx="0"/>
    <cs:fontRef idx="minor">
      <a:schemeClr val="lt1">
        <a:lumMod val="7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sp3d/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22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ize="5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  <a:alpha val="1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lt1">
            <a:lumMod val="95000"/>
            <a:alpha val="5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11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12.xml><?xml version="1.0" encoding="utf-8"?>
<cs:chartStyle xmlns:cs="http://schemas.microsoft.com/office/drawing/2012/chartStyle" xmlns:a="http://schemas.openxmlformats.org/drawingml/2006/main" id="339">
  <cs:axisTitle>
    <cs:lnRef idx="0"/>
    <cs:fillRef idx="0"/>
    <cs:effectRef idx="0"/>
    <cs:fontRef idx="minor">
      <a:schemeClr val="lt1">
        <a:lumMod val="75000"/>
      </a:schemeClr>
    </cs:fontRef>
    <cs:defRPr sz="900" b="1" kern="1200"/>
  </cs:axisTitle>
  <cs:categoryAxis>
    <cs:lnRef idx="0"/>
    <cs:fillRef idx="0"/>
    <cs:effectRef idx="0"/>
    <cs:fontRef idx="minor">
      <a:schemeClr val="lt1">
        <a:lumMod val="75000"/>
      </a:schemeClr>
    </cs:fontRef>
    <cs:defRPr sz="900" kern="1200"/>
  </cs:categoryAxis>
  <cs:chartArea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>
        <a:lumMod val="75000"/>
      </a:schemeClr>
    </cs:fontRef>
    <cs:defRPr sz="900" kern="1200"/>
  </cs:dataLabel>
  <cs:dataLabelCallout>
    <cs:lnRef idx="0"/>
    <cs:fillRef idx="0"/>
    <cs:effectRef idx="0"/>
    <cs:fontRef idx="minor">
      <a:schemeClr val="lt1">
        <a:lumMod val="15000"/>
        <a:lumOff val="85000"/>
      </a:schemeClr>
    </cs:fontRef>
    <cs:spPr>
      <a:solidFill>
        <a:schemeClr val="dk1">
          <a:lumMod val="65000"/>
          <a:lumOff val="35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/>
    <cs:effectRef idx="0">
      <cs:styleClr val="auto"/>
    </cs:effectRef>
    <cs:fontRef idx="minor">
      <a:schemeClr val="dk1"/>
    </cs:fontRef>
    <cs:spPr>
      <a:ln w="9525" cap="flat" cmpd="sng" algn="ctr">
        <a:solidFill>
          <a:schemeClr val="phClr"/>
        </a:solidFill>
        <a:miter lim="800000"/>
      </a:ln>
      <a:effectLst>
        <a:glow rad="63500">
          <a:schemeClr val="phClr">
            <a:satMod val="175000"/>
            <a:alpha val="25000"/>
          </a:schemeClr>
        </a:glow>
      </a:effectLst>
    </cs:spPr>
  </cs:dataPoint>
  <cs:dataPoint3D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ln w="9525" cap="flat" cmpd="sng" algn="ctr">
        <a:solidFill>
          <a:schemeClr val="phClr"/>
        </a:solidFill>
        <a:miter lim="800000"/>
      </a:ln>
      <a:effectLst>
        <a:glow rad="63500">
          <a:schemeClr val="phClr">
            <a:satMod val="175000"/>
            <a:alpha val="25000"/>
          </a:schemeClr>
        </a:glow>
      </a:effectLst>
    </cs:spPr>
  </cs:dataPoint3D>
  <cs:dataPointLine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ln w="22225" cap="rnd">
        <a:solidFill>
          <a:schemeClr val="phClr"/>
        </a:solidFill>
      </a:ln>
      <a:effectLst>
        <a:glow rad="139700">
          <a:schemeClr val="phClr">
            <a:satMod val="175000"/>
            <a:alpha val="14000"/>
          </a:schemeClr>
        </a:glow>
      </a:effectLst>
    </cs:spPr>
  </cs:dataPointLine>
  <cs:dataPointMarker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solidFill>
        <a:schemeClr val="phClr">
          <a:lumMod val="60000"/>
          <a:lumOff val="40000"/>
        </a:schemeClr>
      </a:solidFill>
      <a:effectLst>
        <a:glow rad="63500">
          <a:schemeClr val="phClr">
            <a:satMod val="175000"/>
            <a:alpha val="25000"/>
          </a:schemeClr>
        </a:glow>
      </a:effectLst>
    </cs:spPr>
  </cs:dataPointMarker>
  <cs:dataPointMarkerLayout symbol="circle" size="4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75000"/>
      </a:schemeClr>
    </cs:fontRef>
    <cs:spPr>
      <a:ln w="9525">
        <a:solidFill>
          <a:schemeClr val="dk1">
            <a:lumMod val="50000"/>
            <a:lumOff val="50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lt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75000"/>
          </a:schemeClr>
        </a:solidFill>
        <a:round/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dk1">
                <a:lumMod val="65000"/>
                <a:lumOff val="35000"/>
              </a:schemeClr>
            </a:gs>
            <a:gs pos="100000">
              <a:schemeClr val="dk1">
                <a:lumMod val="75000"/>
                <a:lumOff val="25000"/>
              </a:schemeClr>
            </a:gs>
          </a:gsLst>
          <a:lin ang="10800000" scaled="0"/>
        </a:gradFill>
        <a:round/>
      </a:ln>
      <a:effectLst/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75000"/>
                <a:lumOff val="25000"/>
                <a:alpha val="25000"/>
              </a:schemeClr>
            </a:gs>
            <a:gs pos="0">
              <a:schemeClr val="dk1">
                <a:lumMod val="65000"/>
                <a:lumOff val="35000"/>
                <a:alpha val="2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leaderLine>
  <cs:legend>
    <cs:lnRef idx="0"/>
    <cs:fillRef idx="0"/>
    <cs:effectRef idx="0"/>
    <cs:fontRef idx="minor">
      <a:schemeClr val="lt1">
        <a:lumMod val="75000"/>
      </a:schemeClr>
    </cs:fontRef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lt1">
        <a:lumMod val="75000"/>
      </a:schemeClr>
    </cs:fontRef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85000"/>
      </a:schemeClr>
    </cs:fontRef>
    <cs:defRPr sz="1400" b="1" kern="1200" cap="none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25400" cap="rnd">
        <a:solidFill>
          <a:schemeClr val="phClr">
            <a:alpha val="50000"/>
          </a:schemeClr>
        </a:solidFill>
      </a:ln>
    </cs:spPr>
  </cs:trendline>
  <cs:trendlineLabel>
    <cs:lnRef idx="0"/>
    <cs:fillRef idx="0"/>
    <cs:effectRef idx="0"/>
    <cs:fontRef idx="minor">
      <a:schemeClr val="lt1">
        <a:lumMod val="7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>
          <a:lumMod val="85000"/>
        </a:schemeClr>
      </a:solidFill>
      <a:ln w="9525">
        <a:solidFill>
          <a:schemeClr val="dk1">
            <a:lumMod val="50000"/>
          </a:schemeClr>
        </a:solidFill>
        <a:round/>
      </a:ln>
    </cs:spPr>
  </cs:upBar>
  <cs:valueAxis>
    <cs:lnRef idx="0"/>
    <cs:fillRef idx="0"/>
    <cs:effectRef idx="0"/>
    <cs:fontRef idx="minor">
      <a:schemeClr val="lt1">
        <a:lumMod val="7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13.xml><?xml version="1.0" encoding="utf-8"?>
<cs:chartStyle xmlns:cs="http://schemas.microsoft.com/office/drawing/2012/chartStyle" xmlns:a="http://schemas.openxmlformats.org/drawingml/2006/main" id="33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05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defRPr sz="9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9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15.xml><?xml version="1.0" encoding="utf-8"?>
<cs:chartStyle xmlns:cs="http://schemas.microsoft.com/office/drawing/2012/chartStyle" xmlns:a="http://schemas.openxmlformats.org/drawingml/2006/main" id="29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16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17.xml><?xml version="1.0" encoding="utf-8"?>
<cs:chartStyle xmlns:cs="http://schemas.microsoft.com/office/drawing/2012/chartStyle" xmlns:a="http://schemas.openxmlformats.org/drawingml/2006/main" id="291">
  <cs:axisTitle>
    <cs:lnRef idx="0"/>
    <cs:fillRef idx="0"/>
    <cs:effectRef idx="0"/>
    <cs:fontRef idx="minor">
      <a:schemeClr val="lt1">
        <a:lumMod val="75000"/>
      </a:schemeClr>
    </cs:fontRef>
    <cs:defRPr sz="900" kern="1200"/>
  </cs:axisTitle>
  <cs:categoryAxis>
    <cs:lnRef idx="0"/>
    <cs:fillRef idx="0"/>
    <cs:effectRef idx="0"/>
    <cs:fontRef idx="minor">
      <a:schemeClr val="lt1">
        <a:lumMod val="75000"/>
      </a:schemeClr>
    </cs:fontRef>
    <cs:defRPr sz="900" kern="1200"/>
  </cs:categoryAxis>
  <cs:chartArea>
    <cs:lnRef idx="0"/>
    <cs:fillRef idx="0"/>
    <cs:effectRef idx="0"/>
    <cs:fontRef idx="minor">
      <a:schemeClr val="lt1"/>
    </cs:fontRef>
    <cs:spPr>
      <a:solidFill>
        <a:schemeClr val="dk1">
          <a:lumMod val="75000"/>
          <a:lumOff val="25000"/>
        </a:schemeClr>
      </a:solidFill>
      <a:ln w="6350" cap="flat" cmpd="sng" algn="ctr">
        <a:solidFill>
          <a:schemeClr val="dk1">
            <a:tint val="75000"/>
          </a:schemeClr>
        </a:solidFill>
        <a:round/>
      </a:ln>
    </cs:spPr>
    <cs:defRPr sz="1000" kern="1200"/>
  </cs:chartArea>
  <cs:dataLabel>
    <cs:lnRef idx="0"/>
    <cs:fillRef idx="0">
      <cs:styleClr val="auto"/>
    </cs:fillRef>
    <cs:effectRef idx="0"/>
    <cs:fontRef idx="minor">
      <a:schemeClr val="lt1"/>
    </cs:fontRef>
    <cs:spPr>
      <a:solidFill>
        <a:schemeClr val="phClr">
          <a:alpha val="30000"/>
        </a:schemeClr>
      </a:solidFill>
      <a:ln>
        <a:solidFill>
          <a:schemeClr val="lt1">
            <a:alpha val="50000"/>
          </a:schemeClr>
        </a:solidFill>
        <a:round/>
      </a:ln>
      <a:effectLst>
        <a:outerShdw blurRad="63500" dist="88900" dir="2700000" algn="tl" rotWithShape="0">
          <a:prstClr val="black">
            <a:alpha val="40000"/>
          </a:prstClr>
        </a:outerShdw>
      </a:effectLst>
    </cs:spPr>
    <cs:defRPr sz="900" b="1" i="0" u="none" strike="noStrike" kern="1200" baseline="0"/>
  </cs:dataLabel>
  <cs:dataLabelCallout>
    <cs:lnRef idx="0"/>
    <cs:fillRef idx="0">
      <cs:styleClr val="auto"/>
    </cs:fillRef>
    <cs:effectRef idx="0"/>
    <cs:fontRef idx="minor">
      <a:schemeClr val="lt1"/>
    </cs:fontRef>
    <cs:spPr>
      <a:solidFill>
        <a:schemeClr val="phClr">
          <a:alpha val="30000"/>
        </a:schemeClr>
      </a:solidFill>
      <a:ln>
        <a:solidFill>
          <a:schemeClr val="lt1">
            <a:alpha val="50000"/>
          </a:schemeClr>
        </a:solidFill>
        <a:round/>
      </a:ln>
      <a:effectLst>
        <a:outerShdw blurRad="63500" dist="88900" dir="2700000" algn="tl" rotWithShape="0">
          <a:prstClr val="black">
            <a:alpha val="40000"/>
          </a:prstClr>
        </a:outerShdw>
      </a:effectLst>
    </cs:spPr>
    <cs:defRPr sz="900" b="1" i="0" u="none" strike="noStrike" kern="1200" baseline="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>
      <a:solidFill>
        <a:schemeClr val="phClr">
          <a:alpha val="88000"/>
        </a:schemeClr>
      </a:solidFill>
      <a:ln>
        <a:solidFill>
          <a:schemeClr val="phClr">
            <a:lumMod val="50000"/>
          </a:schemeClr>
        </a:solidFill>
      </a:ln>
    </cs:spPr>
  </cs:dataPoint>
  <cs:dataPoint3D>
    <cs:lnRef idx="0">
      <cs:styleClr val="auto"/>
    </cs:lnRef>
    <cs:fillRef idx="0">
      <cs:styleClr val="auto"/>
    </cs:fillRef>
    <cs:effectRef idx="0"/>
    <cs:fontRef idx="minor">
      <a:schemeClr val="tx1"/>
    </cs:fontRef>
    <cs:spPr>
      <a:solidFill>
        <a:schemeClr val="phClr">
          <a:alpha val="88000"/>
        </a:schemeClr>
      </a:solidFill>
      <a:ln>
        <a:solidFill>
          <a:schemeClr val="phClr">
            <a:lumMod val="50000"/>
          </a:schemeClr>
        </a:solidFill>
      </a:ln>
      <a:scene3d>
        <a:camera prst="orthographicFront"/>
        <a:lightRig rig="threePt" dir="t"/>
      </a:scene3d>
      <a:sp3d prstMaterial="flat"/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dk1">
            <a:lumMod val="75000"/>
            <a:lumOff val="25000"/>
          </a:schemeClr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75000"/>
      </a:schemeClr>
    </cs:fontRef>
    <cs:spPr>
      <a:ln w="9525">
        <a:solidFill>
          <a:schemeClr val="dk1">
            <a:lumMod val="50000"/>
            <a:lumOff val="50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lt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75000"/>
          </a:schemeClr>
        </a:solidFill>
        <a:round/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solidFill>
        <a:schemeClr val="bg2">
          <a:lumMod val="75000"/>
          <a:alpha val="27000"/>
        </a:schemeClr>
      </a:solidFill>
      <a:sp3d/>
    </cs:spPr>
  </cs:floor>
  <cs:gridlineMajor>
    <cs:lnRef idx="0"/>
    <cs:fillRef idx="0"/>
    <cs:effectRef idx="0"/>
    <cs:fontRef idx="minor">
      <a:schemeClr val="tx1"/>
    </cs:fontRef>
    <cs:spPr>
      <a:ln w="9525">
        <a:solidFill>
          <a:schemeClr val="lt1">
            <a:lumMod val="50000"/>
          </a:schemeClr>
        </a:solidFill>
      </a:ln>
    </cs:spPr>
  </cs:gridlineMajor>
  <cs:gridlineMinor>
    <cs:lnRef idx="0"/>
    <cs:fillRef idx="0"/>
    <cs:effectRef idx="0"/>
    <cs:fontRef idx="minor">
      <a:schemeClr val="tx1"/>
    </cs:fontRef>
    <cs:spPr>
      <a:ln w="9525">
        <a:solidFill>
          <a:schemeClr val="lt1">
            <a:lumMod val="40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leaderLine>
  <cs:legend>
    <cs:lnRef idx="0"/>
    <cs:fillRef idx="0"/>
    <cs:effectRef idx="0"/>
    <cs:fontRef idx="minor">
      <a:schemeClr val="lt1">
        <a:lumMod val="7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75000"/>
      </a:schemeClr>
    </cs:fontRef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seriesLine>
  <cs:title>
    <cs:lnRef idx="0"/>
    <cs:fillRef idx="0"/>
    <cs:effectRef idx="0"/>
    <cs:fontRef idx="minor">
      <a:schemeClr val="lt1"/>
    </cs:fontRef>
    <cs:defRPr sz="1800" b="0" kern="1200" cap="all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>
            <a:alpha val="50000"/>
          </a:schemeClr>
        </a:solidFill>
      </a:ln>
    </cs:spPr>
  </cs:trendline>
  <cs:trendlineLabel>
    <cs:lnRef idx="0"/>
    <cs:fillRef idx="0"/>
    <cs:effectRef idx="0"/>
    <cs:fontRef idx="minor">
      <a:schemeClr val="lt1">
        <a:lumMod val="7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>
          <a:lumMod val="85000"/>
        </a:schemeClr>
      </a:solidFill>
      <a:ln w="9525">
        <a:solidFill>
          <a:schemeClr val="dk1">
            <a:lumMod val="50000"/>
          </a:schemeClr>
        </a:solidFill>
        <a:round/>
      </a:ln>
    </cs:spPr>
  </cs:upBar>
  <cs:valueAxis>
    <cs:lnRef idx="0"/>
    <cs:fillRef idx="0"/>
    <cs:effectRef idx="0"/>
    <cs:fontRef idx="minor">
      <a:schemeClr val="lt1">
        <a:lumMod val="7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sp3d/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328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gradFill>
        <a:gsLst>
          <a:gs pos="100000">
            <a:schemeClr val="dk1">
              <a:lumMod val="95000"/>
              <a:lumOff val="5000"/>
            </a:schemeClr>
          </a:gs>
          <a:gs pos="0">
            <a:schemeClr val="dk1">
              <a:lumMod val="75000"/>
              <a:lumOff val="25000"/>
            </a:schemeClr>
          </a:gs>
        </a:gsLst>
        <a:path path="circle">
          <a:fillToRect l="50000" t="50000" r="50000" b="50000"/>
        </a:path>
      </a:gradFill>
      <a:ln w="9525">
        <a:solidFill>
          <a:schemeClr val="dk1">
            <a:lumMod val="75000"/>
            <a:lumOff val="2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/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  <a:alpha val="1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lt1">
            <a:lumMod val="95000"/>
            <a:alpha val="5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/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gradFill>
        <a:gsLst>
          <a:gs pos="100000">
            <a:schemeClr val="lt1">
              <a:lumMod val="85000"/>
            </a:schemeClr>
          </a:gs>
          <a:gs pos="0">
            <a:schemeClr val="lt1"/>
          </a:gs>
        </a:gsLst>
        <a:path path="circle">
          <a:fillToRect l="50000" t="50000" r="50000" b="50000"/>
        </a:path>
      </a:gradFill>
      <a:ln w="9525" cap="flat" cmpd="sng" algn="ctr">
        <a:solidFill>
          <a:schemeClr val="lt1"/>
        </a:solidFill>
        <a:round/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19.xml><?xml version="1.0" encoding="utf-8"?>
<cs:chartStyle xmlns:cs="http://schemas.microsoft.com/office/drawing/2012/chartStyle" xmlns:a="http://schemas.openxmlformats.org/drawingml/2006/main" id="348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charts/style20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21.xml><?xml version="1.0" encoding="utf-8"?>
<cs:chartStyle xmlns:cs="http://schemas.microsoft.com/office/drawing/2012/chartStyle" xmlns:a="http://schemas.openxmlformats.org/drawingml/2006/main" id="304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  <a:alpha val="1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lt1">
            <a:lumMod val="95000"/>
            <a:alpha val="5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22.xml><?xml version="1.0" encoding="utf-8"?>
<cs:chartStyle xmlns:cs="http://schemas.microsoft.com/office/drawing/2012/chartStyle" xmlns:a="http://schemas.openxmlformats.org/drawingml/2006/main" id="34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charts/style23.xml><?xml version="1.0" encoding="utf-8"?>
<cs:chartStyle xmlns:cs="http://schemas.microsoft.com/office/drawing/2012/chartStyle" xmlns:a="http://schemas.openxmlformats.org/drawingml/2006/main" id="204">
  <cs:axisTitle>
    <cs:lnRef idx="0"/>
    <cs:fillRef idx="0"/>
    <cs:effectRef idx="0"/>
    <cs:fontRef idx="minor">
      <a:schemeClr val="dk1">
        <a:lumMod val="65000"/>
        <a:lumOff val="3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65000"/>
        <a:lumOff val="35000"/>
      </a:schemeClr>
    </cs:fontRef>
    <cs:defRPr sz="900" kern="1200">
      <a:effectLst/>
    </cs:defRPr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68000">
            <a:schemeClr val="lt1">
              <a:lumMod val="85000"/>
            </a:schemeClr>
          </a:gs>
          <a:gs pos="100000">
            <a:schemeClr val="lt1"/>
          </a:gs>
        </a:gsLst>
        <a:lin ang="5400000" scaled="1"/>
        <a:tileRect/>
      </a:gradFill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lt1"/>
    </cs:fontRef>
    <cs:spPr/>
    <cs:defRPr sz="10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10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100000">
            <a:schemeClr val="phClr">
              <a:lumMod val="84000"/>
            </a:schemeClr>
          </a:gs>
        </a:gsLst>
        <a:lin ang="5400000" scaled="1"/>
      </a:gradFill>
      <a:effectLst>
        <a:outerShdw blurRad="76200" dir="18900000" sy="23000" kx="-1200000" algn="bl" rotWithShape="0">
          <a:prstClr val="black">
            <a:alpha val="20000"/>
          </a:prstClr>
        </a:outerShdw>
      </a:effectLst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100000">
            <a:schemeClr val="phClr">
              <a:lumMod val="84000"/>
            </a:schemeClr>
          </a:gs>
        </a:gsLst>
        <a:lin ang="5400000" scaled="1"/>
      </a:gradFill>
      <a:effectLst>
        <a:outerShdw blurRad="76200" dir="18900000" sy="23000" kx="-1200000" algn="bl" rotWithShape="0">
          <a:prstClr val="black">
            <a:alpha val="20000"/>
          </a:prstClr>
        </a:outerShdw>
      </a:effectLst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gradFill>
          <a:gsLst>
            <a:gs pos="0">
              <a:schemeClr val="phClr"/>
            </a:gs>
            <a:gs pos="100000">
              <a:schemeClr val="phClr">
                <a:lumMod val="84000"/>
              </a:schemeClr>
            </a:gs>
          </a:gsLst>
          <a:lin ang="5400000" scaled="1"/>
        </a:gra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100000">
            <a:schemeClr val="phClr">
              <a:lumMod val="84000"/>
            </a:schemeClr>
          </a:gs>
        </a:gsLst>
        <a:lin ang="5400000" scaled="1"/>
      </a:gradFill>
      <a:effectLst>
        <a:outerShdw blurRad="76200" dir="18900000" sy="23000" kx="-1200000" algn="bl" rotWithShape="0">
          <a:prstClr val="black">
            <a:alpha val="20000"/>
          </a:prstClr>
        </a:outerShdw>
      </a:effectLst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65000"/>
        <a:lumOff val="35000"/>
      </a:schemeClr>
    </cs:fontRef>
    <cs:spPr>
      <a:ln w="9525">
        <a:solidFill>
          <a:schemeClr val="dk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35000"/>
          <a:lumOff val="65000"/>
        </a:schemeClr>
      </a:solidFill>
      <a:ln w="9525">
        <a:solidFill>
          <a:schemeClr val="dk1">
            <a:lumMod val="50000"/>
            <a:lumOff val="50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dk1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65000"/>
        <a:lumOff val="35000"/>
      </a:schemeClr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65000"/>
        <a:lumOff val="35000"/>
      </a:schemeClr>
    </cs:fontRef>
    <cs:defRPr kern="1200">
      <a:effectLst/>
    </cs:defRPr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>
          <a:lumMod val="95000"/>
        </a:schemeClr>
      </a:solidFill>
      <a:ln w="9525">
        <a:solidFill>
          <a:schemeClr val="dk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24.xml><?xml version="1.0" encoding="utf-8"?>
<cs:chartStyle xmlns:cs="http://schemas.microsoft.com/office/drawing/2012/chartStyle" xmlns:a="http://schemas.openxmlformats.org/drawingml/2006/main" id="204">
  <cs:axisTitle>
    <cs:lnRef idx="0"/>
    <cs:fillRef idx="0"/>
    <cs:effectRef idx="0"/>
    <cs:fontRef idx="minor">
      <a:schemeClr val="dk1">
        <a:lumMod val="65000"/>
        <a:lumOff val="3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65000"/>
        <a:lumOff val="35000"/>
      </a:schemeClr>
    </cs:fontRef>
    <cs:defRPr sz="900" kern="1200">
      <a:effectLst/>
    </cs:defRPr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68000">
            <a:schemeClr val="lt1">
              <a:lumMod val="85000"/>
            </a:schemeClr>
          </a:gs>
          <a:gs pos="100000">
            <a:schemeClr val="lt1"/>
          </a:gs>
        </a:gsLst>
        <a:lin ang="5400000" scaled="1"/>
        <a:tileRect/>
      </a:gradFill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lt1"/>
    </cs:fontRef>
    <cs:spPr/>
    <cs:defRPr sz="10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10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100000">
            <a:schemeClr val="phClr">
              <a:lumMod val="84000"/>
            </a:schemeClr>
          </a:gs>
        </a:gsLst>
        <a:lin ang="5400000" scaled="1"/>
      </a:gradFill>
      <a:effectLst>
        <a:outerShdw blurRad="76200" dir="18900000" sy="23000" kx="-1200000" algn="bl" rotWithShape="0">
          <a:prstClr val="black">
            <a:alpha val="20000"/>
          </a:prstClr>
        </a:outerShdw>
      </a:effectLst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100000">
            <a:schemeClr val="phClr">
              <a:lumMod val="84000"/>
            </a:schemeClr>
          </a:gs>
        </a:gsLst>
        <a:lin ang="5400000" scaled="1"/>
      </a:gradFill>
      <a:effectLst>
        <a:outerShdw blurRad="76200" dir="18900000" sy="23000" kx="-1200000" algn="bl" rotWithShape="0">
          <a:prstClr val="black">
            <a:alpha val="20000"/>
          </a:prstClr>
        </a:outerShdw>
      </a:effectLst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gradFill>
          <a:gsLst>
            <a:gs pos="0">
              <a:schemeClr val="phClr"/>
            </a:gs>
            <a:gs pos="100000">
              <a:schemeClr val="phClr">
                <a:lumMod val="84000"/>
              </a:schemeClr>
            </a:gs>
          </a:gsLst>
          <a:lin ang="5400000" scaled="1"/>
        </a:gra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100000">
            <a:schemeClr val="phClr">
              <a:lumMod val="84000"/>
            </a:schemeClr>
          </a:gs>
        </a:gsLst>
        <a:lin ang="5400000" scaled="1"/>
      </a:gradFill>
      <a:effectLst>
        <a:outerShdw blurRad="76200" dir="18900000" sy="23000" kx="-1200000" algn="bl" rotWithShape="0">
          <a:prstClr val="black">
            <a:alpha val="20000"/>
          </a:prstClr>
        </a:outerShdw>
      </a:effectLst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65000"/>
        <a:lumOff val="35000"/>
      </a:schemeClr>
    </cs:fontRef>
    <cs:spPr>
      <a:ln w="9525">
        <a:solidFill>
          <a:schemeClr val="dk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35000"/>
          <a:lumOff val="65000"/>
        </a:schemeClr>
      </a:solidFill>
      <a:ln w="9525">
        <a:solidFill>
          <a:schemeClr val="dk1">
            <a:lumMod val="50000"/>
            <a:lumOff val="50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dk1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65000"/>
        <a:lumOff val="35000"/>
      </a:schemeClr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65000"/>
        <a:lumOff val="35000"/>
      </a:schemeClr>
    </cs:fontRef>
    <cs:defRPr kern="1200">
      <a:effectLst/>
    </cs:defRPr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>
          <a:lumMod val="95000"/>
        </a:schemeClr>
      </a:solidFill>
      <a:ln w="9525">
        <a:solidFill>
          <a:schemeClr val="dk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25.xml><?xml version="1.0" encoding="utf-8"?>
<cs:chartStyle xmlns:cs="http://schemas.microsoft.com/office/drawing/2012/chartStyle" xmlns:a="http://schemas.openxmlformats.org/drawingml/2006/main" id="204">
  <cs:axisTitle>
    <cs:lnRef idx="0"/>
    <cs:fillRef idx="0"/>
    <cs:effectRef idx="0"/>
    <cs:fontRef idx="minor">
      <a:schemeClr val="dk1">
        <a:lumMod val="65000"/>
        <a:lumOff val="3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65000"/>
        <a:lumOff val="35000"/>
      </a:schemeClr>
    </cs:fontRef>
    <cs:defRPr sz="900" kern="1200">
      <a:effectLst/>
    </cs:defRPr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68000">
            <a:schemeClr val="lt1">
              <a:lumMod val="85000"/>
            </a:schemeClr>
          </a:gs>
          <a:gs pos="100000">
            <a:schemeClr val="lt1"/>
          </a:gs>
        </a:gsLst>
        <a:lin ang="5400000" scaled="1"/>
        <a:tileRect/>
      </a:gradFill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lt1"/>
    </cs:fontRef>
    <cs:spPr/>
    <cs:defRPr sz="10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10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100000">
            <a:schemeClr val="phClr">
              <a:lumMod val="84000"/>
            </a:schemeClr>
          </a:gs>
        </a:gsLst>
        <a:lin ang="5400000" scaled="1"/>
      </a:gradFill>
      <a:effectLst>
        <a:outerShdw blurRad="76200" dir="18900000" sy="23000" kx="-1200000" algn="bl" rotWithShape="0">
          <a:prstClr val="black">
            <a:alpha val="20000"/>
          </a:prstClr>
        </a:outerShdw>
      </a:effectLst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100000">
            <a:schemeClr val="phClr">
              <a:lumMod val="84000"/>
            </a:schemeClr>
          </a:gs>
        </a:gsLst>
        <a:lin ang="5400000" scaled="1"/>
      </a:gradFill>
      <a:effectLst>
        <a:outerShdw blurRad="76200" dir="18900000" sy="23000" kx="-1200000" algn="bl" rotWithShape="0">
          <a:prstClr val="black">
            <a:alpha val="20000"/>
          </a:prstClr>
        </a:outerShdw>
      </a:effectLst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gradFill>
          <a:gsLst>
            <a:gs pos="0">
              <a:schemeClr val="phClr"/>
            </a:gs>
            <a:gs pos="100000">
              <a:schemeClr val="phClr">
                <a:lumMod val="84000"/>
              </a:schemeClr>
            </a:gs>
          </a:gsLst>
          <a:lin ang="5400000" scaled="1"/>
        </a:gra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100000">
            <a:schemeClr val="phClr">
              <a:lumMod val="84000"/>
            </a:schemeClr>
          </a:gs>
        </a:gsLst>
        <a:lin ang="5400000" scaled="1"/>
      </a:gradFill>
      <a:effectLst>
        <a:outerShdw blurRad="76200" dir="18900000" sy="23000" kx="-1200000" algn="bl" rotWithShape="0">
          <a:prstClr val="black">
            <a:alpha val="20000"/>
          </a:prstClr>
        </a:outerShdw>
      </a:effectLst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65000"/>
        <a:lumOff val="35000"/>
      </a:schemeClr>
    </cs:fontRef>
    <cs:spPr>
      <a:ln w="9525">
        <a:solidFill>
          <a:schemeClr val="dk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35000"/>
          <a:lumOff val="65000"/>
        </a:schemeClr>
      </a:solidFill>
      <a:ln w="9525">
        <a:solidFill>
          <a:schemeClr val="dk1">
            <a:lumMod val="50000"/>
            <a:lumOff val="50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dk1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65000"/>
        <a:lumOff val="35000"/>
      </a:schemeClr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65000"/>
        <a:lumOff val="35000"/>
      </a:schemeClr>
    </cs:fontRef>
    <cs:defRPr kern="1200">
      <a:effectLst/>
    </cs:defRPr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>
          <a:lumMod val="95000"/>
        </a:schemeClr>
      </a:solidFill>
      <a:ln w="9525">
        <a:solidFill>
          <a:schemeClr val="dk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26.xml><?xml version="1.0" encoding="utf-8"?>
<cs:chartStyle xmlns:cs="http://schemas.microsoft.com/office/drawing/2012/chartStyle" xmlns:a="http://schemas.openxmlformats.org/drawingml/2006/main" id="204">
  <cs:axisTitle>
    <cs:lnRef idx="0"/>
    <cs:fillRef idx="0"/>
    <cs:effectRef idx="0"/>
    <cs:fontRef idx="minor">
      <a:schemeClr val="dk1">
        <a:lumMod val="65000"/>
        <a:lumOff val="3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65000"/>
        <a:lumOff val="35000"/>
      </a:schemeClr>
    </cs:fontRef>
    <cs:defRPr sz="900" kern="1200">
      <a:effectLst/>
    </cs:defRPr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68000">
            <a:schemeClr val="lt1">
              <a:lumMod val="85000"/>
            </a:schemeClr>
          </a:gs>
          <a:gs pos="100000">
            <a:schemeClr val="lt1"/>
          </a:gs>
        </a:gsLst>
        <a:lin ang="5400000" scaled="1"/>
        <a:tileRect/>
      </a:gradFill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lt1"/>
    </cs:fontRef>
    <cs:spPr/>
    <cs:defRPr sz="10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10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100000">
            <a:schemeClr val="phClr">
              <a:lumMod val="84000"/>
            </a:schemeClr>
          </a:gs>
        </a:gsLst>
        <a:lin ang="5400000" scaled="1"/>
      </a:gradFill>
      <a:effectLst>
        <a:outerShdw blurRad="76200" dir="18900000" sy="23000" kx="-1200000" algn="bl" rotWithShape="0">
          <a:prstClr val="black">
            <a:alpha val="20000"/>
          </a:prstClr>
        </a:outerShdw>
      </a:effectLst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100000">
            <a:schemeClr val="phClr">
              <a:lumMod val="84000"/>
            </a:schemeClr>
          </a:gs>
        </a:gsLst>
        <a:lin ang="5400000" scaled="1"/>
      </a:gradFill>
      <a:effectLst>
        <a:outerShdw blurRad="76200" dir="18900000" sy="23000" kx="-1200000" algn="bl" rotWithShape="0">
          <a:prstClr val="black">
            <a:alpha val="20000"/>
          </a:prstClr>
        </a:outerShdw>
      </a:effectLst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gradFill>
          <a:gsLst>
            <a:gs pos="0">
              <a:schemeClr val="phClr"/>
            </a:gs>
            <a:gs pos="100000">
              <a:schemeClr val="phClr">
                <a:lumMod val="84000"/>
              </a:schemeClr>
            </a:gs>
          </a:gsLst>
          <a:lin ang="5400000" scaled="1"/>
        </a:gra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100000">
            <a:schemeClr val="phClr">
              <a:lumMod val="84000"/>
            </a:schemeClr>
          </a:gs>
        </a:gsLst>
        <a:lin ang="5400000" scaled="1"/>
      </a:gradFill>
      <a:effectLst>
        <a:outerShdw blurRad="76200" dir="18900000" sy="23000" kx="-1200000" algn="bl" rotWithShape="0">
          <a:prstClr val="black">
            <a:alpha val="20000"/>
          </a:prstClr>
        </a:outerShdw>
      </a:effectLst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65000"/>
        <a:lumOff val="35000"/>
      </a:schemeClr>
    </cs:fontRef>
    <cs:spPr>
      <a:ln w="9525">
        <a:solidFill>
          <a:schemeClr val="dk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35000"/>
          <a:lumOff val="65000"/>
        </a:schemeClr>
      </a:solidFill>
      <a:ln w="9525">
        <a:solidFill>
          <a:schemeClr val="dk1">
            <a:lumMod val="50000"/>
            <a:lumOff val="50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dk1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65000"/>
        <a:lumOff val="35000"/>
      </a:schemeClr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65000"/>
        <a:lumOff val="35000"/>
      </a:schemeClr>
    </cs:fontRef>
    <cs:defRPr kern="1200">
      <a:effectLst/>
    </cs:defRPr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>
          <a:lumMod val="95000"/>
        </a:schemeClr>
      </a:solidFill>
      <a:ln w="9525">
        <a:solidFill>
          <a:schemeClr val="dk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svg"/><Relationship Id="rId7" Type="http://schemas.openxmlformats.org/officeDocument/2006/relationships/chart" Target="../charts/chart4.xml"/><Relationship Id="rId2" Type="http://schemas.openxmlformats.org/officeDocument/2006/relationships/image" Target="../media/image5.png"/><Relationship Id="rId1" Type="http://schemas.openxmlformats.org/officeDocument/2006/relationships/hyperlink" Target="#Intro!A1"/><Relationship Id="rId6" Type="http://schemas.openxmlformats.org/officeDocument/2006/relationships/chart" Target="../charts/chart3.xml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svg"/><Relationship Id="rId2" Type="http://schemas.openxmlformats.org/officeDocument/2006/relationships/image" Target="../media/image5.png"/><Relationship Id="rId1" Type="http://schemas.openxmlformats.org/officeDocument/2006/relationships/hyperlink" Target="#Intro!A1"/><Relationship Id="rId5" Type="http://schemas.openxmlformats.org/officeDocument/2006/relationships/chart" Target="../charts/chart6.xml"/><Relationship Id="rId4" Type="http://schemas.openxmlformats.org/officeDocument/2006/relationships/chart" Target="../charts/chart5.xml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svg"/><Relationship Id="rId7" Type="http://schemas.openxmlformats.org/officeDocument/2006/relationships/chart" Target="../charts/chart7.xml"/><Relationship Id="rId2" Type="http://schemas.openxmlformats.org/officeDocument/2006/relationships/image" Target="../media/image5.png"/><Relationship Id="rId1" Type="http://schemas.openxmlformats.org/officeDocument/2006/relationships/hyperlink" Target="#Intro!A1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svg"/><Relationship Id="rId2" Type="http://schemas.openxmlformats.org/officeDocument/2006/relationships/image" Target="../media/image5.png"/><Relationship Id="rId1" Type="http://schemas.openxmlformats.org/officeDocument/2006/relationships/hyperlink" Target="#Intro!A1"/><Relationship Id="rId6" Type="http://schemas.openxmlformats.org/officeDocument/2006/relationships/chart" Target="../charts/chart10.xml"/><Relationship Id="rId5" Type="http://schemas.openxmlformats.org/officeDocument/2006/relationships/chart" Target="../charts/chart9.xml"/><Relationship Id="rId4" Type="http://schemas.openxmlformats.org/officeDocument/2006/relationships/chart" Target="../charts/chart8.xml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svg"/><Relationship Id="rId2" Type="http://schemas.openxmlformats.org/officeDocument/2006/relationships/image" Target="../media/image5.png"/><Relationship Id="rId1" Type="http://schemas.openxmlformats.org/officeDocument/2006/relationships/hyperlink" Target="#Intro!A1"/><Relationship Id="rId5" Type="http://schemas.openxmlformats.org/officeDocument/2006/relationships/chart" Target="../charts/chart12.xml"/><Relationship Id="rId4" Type="http://schemas.openxmlformats.org/officeDocument/2006/relationships/chart" Target="../charts/chart1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svg"/><Relationship Id="rId7" Type="http://schemas.openxmlformats.org/officeDocument/2006/relationships/chart" Target="../charts/chart16.xml"/><Relationship Id="rId2" Type="http://schemas.openxmlformats.org/officeDocument/2006/relationships/image" Target="../media/image5.png"/><Relationship Id="rId1" Type="http://schemas.openxmlformats.org/officeDocument/2006/relationships/hyperlink" Target="#Intro!A1"/><Relationship Id="rId6" Type="http://schemas.openxmlformats.org/officeDocument/2006/relationships/chart" Target="../charts/chart15.xml"/><Relationship Id="rId5" Type="http://schemas.openxmlformats.org/officeDocument/2006/relationships/chart" Target="../charts/chart14.xml"/><Relationship Id="rId4" Type="http://schemas.openxmlformats.org/officeDocument/2006/relationships/chart" Target="../charts/chart13.xml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svg"/><Relationship Id="rId2" Type="http://schemas.openxmlformats.org/officeDocument/2006/relationships/image" Target="../media/image5.png"/><Relationship Id="rId1" Type="http://schemas.openxmlformats.org/officeDocument/2006/relationships/hyperlink" Target="#Intro!A1"/><Relationship Id="rId5" Type="http://schemas.openxmlformats.org/officeDocument/2006/relationships/chart" Target="../charts/chart18.xml"/><Relationship Id="rId4" Type="http://schemas.openxmlformats.org/officeDocument/2006/relationships/chart" Target="../charts/chart17.xml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svg"/><Relationship Id="rId7" Type="http://schemas.openxmlformats.org/officeDocument/2006/relationships/chart" Target="../charts/chart22.xml"/><Relationship Id="rId2" Type="http://schemas.openxmlformats.org/officeDocument/2006/relationships/image" Target="../media/image5.png"/><Relationship Id="rId1" Type="http://schemas.openxmlformats.org/officeDocument/2006/relationships/hyperlink" Target="#Intro!A1"/><Relationship Id="rId6" Type="http://schemas.openxmlformats.org/officeDocument/2006/relationships/chart" Target="../charts/chart21.xml"/><Relationship Id="rId5" Type="http://schemas.openxmlformats.org/officeDocument/2006/relationships/chart" Target="../charts/chart20.xml"/><Relationship Id="rId4" Type="http://schemas.openxmlformats.org/officeDocument/2006/relationships/chart" Target="../charts/chart19.xml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svg"/><Relationship Id="rId2" Type="http://schemas.openxmlformats.org/officeDocument/2006/relationships/image" Target="../media/image5.png"/><Relationship Id="rId1" Type="http://schemas.openxmlformats.org/officeDocument/2006/relationships/hyperlink" Target="#Intro!A1"/><Relationship Id="rId4" Type="http://schemas.openxmlformats.org/officeDocument/2006/relationships/chart" Target="../charts/chart23.xml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svg"/><Relationship Id="rId7" Type="http://schemas.openxmlformats.org/officeDocument/2006/relationships/chart" Target="../charts/chart27.xml"/><Relationship Id="rId2" Type="http://schemas.openxmlformats.org/officeDocument/2006/relationships/image" Target="../media/image5.png"/><Relationship Id="rId1" Type="http://schemas.openxmlformats.org/officeDocument/2006/relationships/hyperlink" Target="#Intro!A1"/><Relationship Id="rId6" Type="http://schemas.openxmlformats.org/officeDocument/2006/relationships/chart" Target="../charts/chart26.xml"/><Relationship Id="rId5" Type="http://schemas.openxmlformats.org/officeDocument/2006/relationships/chart" Target="../charts/chart25.xml"/><Relationship Id="rId4" Type="http://schemas.openxmlformats.org/officeDocument/2006/relationships/chart" Target="../charts/chart24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126999</xdr:colOff>
      <xdr:row>3</xdr:row>
      <xdr:rowOff>137583</xdr:rowOff>
    </xdr:from>
    <xdr:to>
      <xdr:col>19</xdr:col>
      <xdr:colOff>108273</xdr:colOff>
      <xdr:row>25</xdr:row>
      <xdr:rowOff>179765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33F4C17-E48A-47FB-9388-D2F1CDFD9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4999" y="740833"/>
          <a:ext cx="3664274" cy="4444849"/>
        </a:xfrm>
        <a:prstGeom prst="rect">
          <a:avLst/>
        </a:prstGeom>
      </xdr:spPr>
    </xdr:pic>
    <xdr:clientData/>
  </xdr:twoCellAnchor>
  <xdr:twoCellAnchor editAs="oneCell">
    <xdr:from>
      <xdr:col>2</xdr:col>
      <xdr:colOff>605518</xdr:colOff>
      <xdr:row>13</xdr:row>
      <xdr:rowOff>40823</xdr:rowOff>
    </xdr:from>
    <xdr:to>
      <xdr:col>5</xdr:col>
      <xdr:colOff>597354</xdr:colOff>
      <xdr:row>18</xdr:row>
      <xdr:rowOff>34018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6" name="Género">
              <a:extLst>
                <a:ext uri="{FF2B5EF4-FFF2-40B4-BE49-F238E27FC236}">
                  <a16:creationId xmlns:a16="http://schemas.microsoft.com/office/drawing/2014/main" id="{F088C425-179F-4FA8-87FB-F8C8501977BA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Género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830161" y="2632984"/>
              <a:ext cx="1828800" cy="100692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18</xdr:row>
      <xdr:rowOff>59873</xdr:rowOff>
    </xdr:from>
    <xdr:to>
      <xdr:col>5</xdr:col>
      <xdr:colOff>426811</xdr:colOff>
      <xdr:row>21</xdr:row>
      <xdr:rowOff>102054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7" name="Grupo edad">
              <a:extLst>
                <a:ext uri="{FF2B5EF4-FFF2-40B4-BE49-F238E27FC236}">
                  <a16:creationId xmlns:a16="http://schemas.microsoft.com/office/drawing/2014/main" id="{04AF5864-B4F5-40CD-AF5A-FEB0EBF9030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Grupo edad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0" y="3665766"/>
              <a:ext cx="3653518" cy="63409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13</xdr:row>
      <xdr:rowOff>50348</xdr:rowOff>
    </xdr:from>
    <xdr:to>
      <xdr:col>2</xdr:col>
      <xdr:colOff>439057</xdr:colOff>
      <xdr:row>18</xdr:row>
      <xdr:rowOff>43543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8" name="Tipo usuario">
              <a:extLst>
                <a:ext uri="{FF2B5EF4-FFF2-40B4-BE49-F238E27FC236}">
                  <a16:creationId xmlns:a16="http://schemas.microsoft.com/office/drawing/2014/main" id="{C8934A19-CAA8-44FC-B532-44AADA10EB2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usuario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0" y="2642509"/>
              <a:ext cx="1828800" cy="100692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17</xdr:col>
      <xdr:colOff>457393</xdr:colOff>
      <xdr:row>0</xdr:row>
      <xdr:rowOff>21167</xdr:rowOff>
    </xdr:from>
    <xdr:to>
      <xdr:col>19</xdr:col>
      <xdr:colOff>31750</xdr:colOff>
      <xdr:row>3</xdr:row>
      <xdr:rowOff>13731</xdr:rowOff>
    </xdr:to>
    <xdr:pic>
      <xdr:nvPicPr>
        <xdr:cNvPr id="10" name="Imagen 9" descr="Ver las imágenes de origen">
          <a:extLst>
            <a:ext uri="{FF2B5EF4-FFF2-40B4-BE49-F238E27FC236}">
              <a16:creationId xmlns:a16="http://schemas.microsoft.com/office/drawing/2014/main" id="{FC34D03A-D77B-BDC5-99F3-11CB267F9D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0726" y="21167"/>
          <a:ext cx="802024" cy="5958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276595</xdr:colOff>
      <xdr:row>0</xdr:row>
      <xdr:rowOff>118534</xdr:rowOff>
    </xdr:from>
    <xdr:to>
      <xdr:col>17</xdr:col>
      <xdr:colOff>296334</xdr:colOff>
      <xdr:row>2</xdr:row>
      <xdr:rowOff>116417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D008C6ED-F66F-6F9E-54C9-A332C196AF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252" t="17919" r="2416" b="22949"/>
        <a:stretch/>
      </xdr:blipFill>
      <xdr:spPr>
        <a:xfrm>
          <a:off x="7964328" y="118534"/>
          <a:ext cx="3152406" cy="387350"/>
        </a:xfrm>
        <a:prstGeom prst="rect">
          <a:avLst/>
        </a:prstGeom>
      </xdr:spPr>
    </xdr:pic>
    <xdr:clientData/>
  </xdr:twoCellAnchor>
  <xdr:twoCellAnchor editAs="oneCell">
    <xdr:from>
      <xdr:col>3</xdr:col>
      <xdr:colOff>567267</xdr:colOff>
      <xdr:row>2</xdr:row>
      <xdr:rowOff>11887</xdr:rowOff>
    </xdr:from>
    <xdr:to>
      <xdr:col>5</xdr:col>
      <xdr:colOff>270934</xdr:colOff>
      <xdr:row>5</xdr:row>
      <xdr:rowOff>108656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DF19A69-8A58-4A04-B9A9-6B2A157C3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616200" y="401354"/>
          <a:ext cx="956734" cy="68096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184150</xdr:colOff>
      <xdr:row>0</xdr:row>
      <xdr:rowOff>0</xdr:rowOff>
    </xdr:from>
    <xdr:to>
      <xdr:col>14</xdr:col>
      <xdr:colOff>726440</xdr:colOff>
      <xdr:row>2</xdr:row>
      <xdr:rowOff>174625</xdr:rowOff>
    </xdr:to>
    <xdr:pic>
      <xdr:nvPicPr>
        <xdr:cNvPr id="2" name="Gráfico 1" descr="Hogar contorno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191B0B1-2E59-4A5F-8DB1-B1B1B2D46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tretch>
          <a:fillRect/>
        </a:stretch>
      </xdr:blipFill>
      <xdr:spPr>
        <a:xfrm>
          <a:off x="10318750" y="0"/>
          <a:ext cx="542290" cy="55562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</xdr:row>
      <xdr:rowOff>13607</xdr:rowOff>
    </xdr:from>
    <xdr:to>
      <xdr:col>7</xdr:col>
      <xdr:colOff>326570</xdr:colOff>
      <xdr:row>15</xdr:row>
      <xdr:rowOff>102054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47E70563-7B8B-4D9F-A5D7-D89CB30C6DF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7</xdr:col>
      <xdr:colOff>435429</xdr:colOff>
      <xdr:row>3</xdr:row>
      <xdr:rowOff>0</xdr:rowOff>
    </xdr:from>
    <xdr:to>
      <xdr:col>14</xdr:col>
      <xdr:colOff>748392</xdr:colOff>
      <xdr:row>15</xdr:row>
      <xdr:rowOff>115661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C4852088-0DBD-4B5F-85E5-36B6CE30262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0</xdr:colOff>
      <xdr:row>15</xdr:row>
      <xdr:rowOff>108858</xdr:rowOff>
    </xdr:from>
    <xdr:to>
      <xdr:col>3</xdr:col>
      <xdr:colOff>591911</xdr:colOff>
      <xdr:row>24</xdr:row>
      <xdr:rowOff>20412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0B2CA7CE-26A4-45EA-B135-F3E6A6121D6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605518</xdr:colOff>
      <xdr:row>15</xdr:row>
      <xdr:rowOff>122464</xdr:rowOff>
    </xdr:from>
    <xdr:to>
      <xdr:col>7</xdr:col>
      <xdr:colOff>353786</xdr:colOff>
      <xdr:row>23</xdr:row>
      <xdr:rowOff>176893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D68766B4-80C2-4FF2-9ED4-C69DCB3D5A5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 editAs="oneCell">
    <xdr:from>
      <xdr:col>7</xdr:col>
      <xdr:colOff>442233</xdr:colOff>
      <xdr:row>15</xdr:row>
      <xdr:rowOff>156481</xdr:rowOff>
    </xdr:from>
    <xdr:to>
      <xdr:col>9</xdr:col>
      <xdr:colOff>747033</xdr:colOff>
      <xdr:row>20</xdr:row>
      <xdr:rowOff>61232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8" name="Tipo usuario 1">
              <a:extLst>
                <a:ext uri="{FF2B5EF4-FFF2-40B4-BE49-F238E27FC236}">
                  <a16:creationId xmlns:a16="http://schemas.microsoft.com/office/drawing/2014/main" id="{84A6EE56-FAB0-46B6-9863-F26A68436DB9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usuario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776233" y="3013981"/>
              <a:ext cx="1828800" cy="85725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7</xdr:col>
      <xdr:colOff>435429</xdr:colOff>
      <xdr:row>20</xdr:row>
      <xdr:rowOff>74839</xdr:rowOff>
    </xdr:from>
    <xdr:to>
      <xdr:col>9</xdr:col>
      <xdr:colOff>740229</xdr:colOff>
      <xdr:row>23</xdr:row>
      <xdr:rowOff>136071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9" name="Tipo_Programa">
              <a:extLst>
                <a:ext uri="{FF2B5EF4-FFF2-40B4-BE49-F238E27FC236}">
                  <a16:creationId xmlns:a16="http://schemas.microsoft.com/office/drawing/2014/main" id="{2D508824-AF81-4FF4-84B8-C0F1CA74F9C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_Programa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769429" y="3884839"/>
              <a:ext cx="1828800" cy="63273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10</xdr:col>
      <xdr:colOff>13607</xdr:colOff>
      <xdr:row>15</xdr:row>
      <xdr:rowOff>163285</xdr:rowOff>
    </xdr:from>
    <xdr:to>
      <xdr:col>12</xdr:col>
      <xdr:colOff>318407</xdr:colOff>
      <xdr:row>23</xdr:row>
      <xdr:rowOff>115660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0" name="Región">
              <a:extLst>
                <a:ext uri="{FF2B5EF4-FFF2-40B4-BE49-F238E27FC236}">
                  <a16:creationId xmlns:a16="http://schemas.microsoft.com/office/drawing/2014/main" id="{3C9A2636-6252-44EB-AD36-7C016EDB5829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egión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7633607" y="3020785"/>
              <a:ext cx="1828800" cy="14763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12</xdr:col>
      <xdr:colOff>353786</xdr:colOff>
      <xdr:row>15</xdr:row>
      <xdr:rowOff>170089</xdr:rowOff>
    </xdr:from>
    <xdr:to>
      <xdr:col>14</xdr:col>
      <xdr:colOff>658586</xdr:colOff>
      <xdr:row>23</xdr:row>
      <xdr:rowOff>142875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1" name="Depto#">
              <a:extLst>
                <a:ext uri="{FF2B5EF4-FFF2-40B4-BE49-F238E27FC236}">
                  <a16:creationId xmlns:a16="http://schemas.microsoft.com/office/drawing/2014/main" id="{35E7FF55-5CE0-46F6-A9AC-DCA8213841BA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Depto#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9497786" y="3027589"/>
              <a:ext cx="1828800" cy="1496786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417367</xdr:colOff>
      <xdr:row>0</xdr:row>
      <xdr:rowOff>0</xdr:rowOff>
    </xdr:from>
    <xdr:to>
      <xdr:col>13</xdr:col>
      <xdr:colOff>182416</xdr:colOff>
      <xdr:row>3</xdr:row>
      <xdr:rowOff>12700</xdr:rowOff>
    </xdr:to>
    <xdr:pic>
      <xdr:nvPicPr>
        <xdr:cNvPr id="2" name="Gráfico 1" descr="Hogar contorno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995A28B-4257-4542-B48E-88CEAE10C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tretch>
          <a:fillRect/>
        </a:stretch>
      </xdr:blipFill>
      <xdr:spPr>
        <a:xfrm>
          <a:off x="9828067" y="0"/>
          <a:ext cx="527049" cy="5842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</xdr:row>
      <xdr:rowOff>0</xdr:rowOff>
    </xdr:from>
    <xdr:to>
      <xdr:col>5</xdr:col>
      <xdr:colOff>11206</xdr:colOff>
      <xdr:row>17</xdr:row>
      <xdr:rowOff>76200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1E7A859A-A387-463E-A4B2-DFAD94725CF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8</xdr:col>
      <xdr:colOff>78442</xdr:colOff>
      <xdr:row>3</xdr:row>
      <xdr:rowOff>11206</xdr:rowOff>
    </xdr:from>
    <xdr:to>
      <xdr:col>13</xdr:col>
      <xdr:colOff>756397</xdr:colOff>
      <xdr:row>17</xdr:row>
      <xdr:rowOff>87406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3B6F0C2D-A71F-427F-B8C9-DF373CDA025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 editAs="oneCell">
    <xdr:from>
      <xdr:col>0</xdr:col>
      <xdr:colOff>0</xdr:colOff>
      <xdr:row>17</xdr:row>
      <xdr:rowOff>68636</xdr:rowOff>
    </xdr:from>
    <xdr:to>
      <xdr:col>5</xdr:col>
      <xdr:colOff>16808</xdr:colOff>
      <xdr:row>23</xdr:row>
      <xdr:rowOff>95249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" name="Depto# 2">
              <a:extLst>
                <a:ext uri="{FF2B5EF4-FFF2-40B4-BE49-F238E27FC236}">
                  <a16:creationId xmlns:a16="http://schemas.microsoft.com/office/drawing/2014/main" id="{A712FF4C-5538-4F49-B88A-BA5B3F836AB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Depto#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0" y="3307136"/>
              <a:ext cx="3826808" cy="116961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8</xdr:col>
      <xdr:colOff>587920</xdr:colOff>
      <xdr:row>17</xdr:row>
      <xdr:rowOff>166842</xdr:rowOff>
    </xdr:from>
    <xdr:to>
      <xdr:col>11</xdr:col>
      <xdr:colOff>130720</xdr:colOff>
      <xdr:row>23</xdr:row>
      <xdr:rowOff>9959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6" name="Tipo usuario 3">
              <a:extLst>
                <a:ext uri="{FF2B5EF4-FFF2-40B4-BE49-F238E27FC236}">
                  <a16:creationId xmlns:a16="http://schemas.microsoft.com/office/drawing/2014/main" id="{EBBED43D-5A58-4B52-B91B-3C09477E923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usuario 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7075503" y="3405342"/>
              <a:ext cx="1828800" cy="98611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11</xdr:col>
      <xdr:colOff>418976</xdr:colOff>
      <xdr:row>17</xdr:row>
      <xdr:rowOff>164391</xdr:rowOff>
    </xdr:from>
    <xdr:to>
      <xdr:col>13</xdr:col>
      <xdr:colOff>723776</xdr:colOff>
      <xdr:row>22</xdr:row>
      <xdr:rowOff>150034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7" name="Tipo_Programa 2">
              <a:extLst>
                <a:ext uri="{FF2B5EF4-FFF2-40B4-BE49-F238E27FC236}">
                  <a16:creationId xmlns:a16="http://schemas.microsoft.com/office/drawing/2014/main" id="{FD39FF16-55B8-45F8-A8C2-0BB254B493B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_Programa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9192559" y="3402891"/>
              <a:ext cx="1828800" cy="93814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6</xdr:col>
      <xdr:colOff>16613</xdr:colOff>
      <xdr:row>18</xdr:row>
      <xdr:rowOff>2686</xdr:rowOff>
    </xdr:from>
    <xdr:to>
      <xdr:col>7</xdr:col>
      <xdr:colOff>653178</xdr:colOff>
      <xdr:row>25</xdr:row>
      <xdr:rowOff>26148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8" name="Región 2">
              <a:extLst>
                <a:ext uri="{FF2B5EF4-FFF2-40B4-BE49-F238E27FC236}">
                  <a16:creationId xmlns:a16="http://schemas.microsoft.com/office/drawing/2014/main" id="{38109108-BF0C-4CB9-B782-3EF1A91EA07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egión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932446" y="3431686"/>
              <a:ext cx="2499232" cy="135696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174915</xdr:colOff>
      <xdr:row>0</xdr:row>
      <xdr:rowOff>0</xdr:rowOff>
    </xdr:from>
    <xdr:to>
      <xdr:col>13</xdr:col>
      <xdr:colOff>721015</xdr:colOff>
      <xdr:row>3</xdr:row>
      <xdr:rowOff>12700</xdr:rowOff>
    </xdr:to>
    <xdr:pic>
      <xdr:nvPicPr>
        <xdr:cNvPr id="2" name="Gráfico 1" descr="Hogar contorno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1015B29-DCF4-419E-9672-CC08B913A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tretch>
          <a:fillRect/>
        </a:stretch>
      </xdr:blipFill>
      <xdr:spPr>
        <a:xfrm>
          <a:off x="9661815" y="0"/>
          <a:ext cx="546100" cy="5842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9</xdr:row>
      <xdr:rowOff>9525</xdr:rowOff>
    </xdr:from>
    <xdr:to>
      <xdr:col>1</xdr:col>
      <xdr:colOff>296863</xdr:colOff>
      <xdr:row>14</xdr:row>
      <xdr:rowOff>157843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343358D-8032-4E8C-86F0-4693AE24E1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724025"/>
          <a:ext cx="1039813" cy="1114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12700</xdr:colOff>
      <xdr:row>14</xdr:row>
      <xdr:rowOff>177800</xdr:rowOff>
    </xdr:from>
    <xdr:to>
      <xdr:col>1</xdr:col>
      <xdr:colOff>277813</xdr:colOff>
      <xdr:row>20</xdr:row>
      <xdr:rowOff>129268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10ECA0F-C72E-47BC-AAA9-D370F9027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" y="2844800"/>
          <a:ext cx="1027113" cy="1108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</xdr:row>
      <xdr:rowOff>0</xdr:rowOff>
    </xdr:from>
    <xdr:to>
      <xdr:col>1</xdr:col>
      <xdr:colOff>296863</xdr:colOff>
      <xdr:row>8</xdr:row>
      <xdr:rowOff>167368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54C68C1-2F24-4D59-B287-A5FA50FD96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71500"/>
          <a:ext cx="1058863" cy="1133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284391</xdr:colOff>
      <xdr:row>4</xdr:row>
      <xdr:rowOff>142870</xdr:rowOff>
    </xdr:from>
    <xdr:to>
      <xdr:col>1</xdr:col>
      <xdr:colOff>655866</xdr:colOff>
      <xdr:row>6</xdr:row>
      <xdr:rowOff>15870</xdr:rowOff>
    </xdr:to>
    <xdr:sp macro="" textlink="">
      <xdr:nvSpPr>
        <xdr:cNvPr id="6" name="Flecha: a la derecha 5">
          <a:extLst>
            <a:ext uri="{FF2B5EF4-FFF2-40B4-BE49-F238E27FC236}">
              <a16:creationId xmlns:a16="http://schemas.microsoft.com/office/drawing/2014/main" id="{F768D036-E8BD-43E4-8BF5-70CE480FF458}"/>
            </a:ext>
          </a:extLst>
        </xdr:cNvPr>
        <xdr:cNvSpPr/>
      </xdr:nvSpPr>
      <xdr:spPr>
        <a:xfrm>
          <a:off x="1046391" y="904870"/>
          <a:ext cx="371475" cy="254000"/>
        </a:xfrm>
        <a:prstGeom prst="rightArrow">
          <a:avLst/>
        </a:prstGeom>
        <a:solidFill>
          <a:schemeClr val="accent1">
            <a:lumMod val="50000"/>
          </a:schemeClr>
        </a:solidFill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1</xdr:col>
      <xdr:colOff>265341</xdr:colOff>
      <xdr:row>10</xdr:row>
      <xdr:rowOff>139695</xdr:rowOff>
    </xdr:from>
    <xdr:to>
      <xdr:col>1</xdr:col>
      <xdr:colOff>646341</xdr:colOff>
      <xdr:row>12</xdr:row>
      <xdr:rowOff>12695</xdr:rowOff>
    </xdr:to>
    <xdr:sp macro="" textlink="">
      <xdr:nvSpPr>
        <xdr:cNvPr id="7" name="Flecha: a la derecha 6">
          <a:extLst>
            <a:ext uri="{FF2B5EF4-FFF2-40B4-BE49-F238E27FC236}">
              <a16:creationId xmlns:a16="http://schemas.microsoft.com/office/drawing/2014/main" id="{F67E6DE0-BD16-4F3A-9EA5-12861441B1BF}"/>
            </a:ext>
          </a:extLst>
        </xdr:cNvPr>
        <xdr:cNvSpPr/>
      </xdr:nvSpPr>
      <xdr:spPr>
        <a:xfrm>
          <a:off x="1027341" y="2044695"/>
          <a:ext cx="381000" cy="254000"/>
        </a:xfrm>
        <a:prstGeom prst="rightArrow">
          <a:avLst/>
        </a:prstGeom>
        <a:solidFill>
          <a:schemeClr val="accent1">
            <a:lumMod val="50000"/>
          </a:schemeClr>
        </a:solidFill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1</xdr:col>
      <xdr:colOff>271691</xdr:colOff>
      <xdr:row>16</xdr:row>
      <xdr:rowOff>149220</xdr:rowOff>
    </xdr:from>
    <xdr:to>
      <xdr:col>1</xdr:col>
      <xdr:colOff>652691</xdr:colOff>
      <xdr:row>18</xdr:row>
      <xdr:rowOff>22220</xdr:rowOff>
    </xdr:to>
    <xdr:sp macro="" textlink="">
      <xdr:nvSpPr>
        <xdr:cNvPr id="8" name="Flecha: a la derecha 7">
          <a:extLst>
            <a:ext uri="{FF2B5EF4-FFF2-40B4-BE49-F238E27FC236}">
              <a16:creationId xmlns:a16="http://schemas.microsoft.com/office/drawing/2014/main" id="{32B10B26-F576-4817-B418-89F45E13422E}"/>
            </a:ext>
          </a:extLst>
        </xdr:cNvPr>
        <xdr:cNvSpPr/>
      </xdr:nvSpPr>
      <xdr:spPr>
        <a:xfrm>
          <a:off x="1033691" y="3197220"/>
          <a:ext cx="381000" cy="254000"/>
        </a:xfrm>
        <a:prstGeom prst="rightArrow">
          <a:avLst/>
        </a:prstGeom>
        <a:solidFill>
          <a:schemeClr val="accent1">
            <a:lumMod val="50000"/>
          </a:schemeClr>
        </a:solidFill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7</xdr:col>
      <xdr:colOff>748393</xdr:colOff>
      <xdr:row>3</xdr:row>
      <xdr:rowOff>27213</xdr:rowOff>
    </xdr:from>
    <xdr:to>
      <xdr:col>14</xdr:col>
      <xdr:colOff>733084</xdr:colOff>
      <xdr:row>21</xdr:row>
      <xdr:rowOff>170089</xdr:rowOff>
    </xdr:to>
    <xdr:graphicFrame macro="">
      <xdr:nvGraphicFramePr>
        <xdr:cNvPr id="9" name="Gráfico 8">
          <a:extLst>
            <a:ext uri="{FF2B5EF4-FFF2-40B4-BE49-F238E27FC236}">
              <a16:creationId xmlns:a16="http://schemas.microsoft.com/office/drawing/2014/main" id="{6A2ACF5B-5D49-41D1-BD8D-B13879F2E6F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 editAs="oneCell">
    <xdr:from>
      <xdr:col>3</xdr:col>
      <xdr:colOff>54429</xdr:colOff>
      <xdr:row>3</xdr:row>
      <xdr:rowOff>20411</xdr:rowOff>
    </xdr:from>
    <xdr:to>
      <xdr:col>5</xdr:col>
      <xdr:colOff>359229</xdr:colOff>
      <xdr:row>7</xdr:row>
      <xdr:rowOff>129269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0" name="Tipo usuario 2">
              <a:extLst>
                <a:ext uri="{FF2B5EF4-FFF2-40B4-BE49-F238E27FC236}">
                  <a16:creationId xmlns:a16="http://schemas.microsoft.com/office/drawing/2014/main" id="{5B755351-A0F6-43F3-8AAD-FD692EADAAC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usuario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340429" y="591911"/>
              <a:ext cx="1828800" cy="88446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5</xdr:col>
      <xdr:colOff>394607</xdr:colOff>
      <xdr:row>3</xdr:row>
      <xdr:rowOff>20412</xdr:rowOff>
    </xdr:from>
    <xdr:to>
      <xdr:col>7</xdr:col>
      <xdr:colOff>699407</xdr:colOff>
      <xdr:row>7</xdr:row>
      <xdr:rowOff>122465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1" name="Tipo_Programa 1">
              <a:extLst>
                <a:ext uri="{FF2B5EF4-FFF2-40B4-BE49-F238E27FC236}">
                  <a16:creationId xmlns:a16="http://schemas.microsoft.com/office/drawing/2014/main" id="{966CEA5E-35DB-40F8-9B32-86E41F079A1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_Programa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204607" y="591912"/>
              <a:ext cx="1828800" cy="87766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3</xdr:col>
      <xdr:colOff>68036</xdr:colOff>
      <xdr:row>8</xdr:row>
      <xdr:rowOff>20411</xdr:rowOff>
    </xdr:from>
    <xdr:to>
      <xdr:col>5</xdr:col>
      <xdr:colOff>372836</xdr:colOff>
      <xdr:row>21</xdr:row>
      <xdr:rowOff>40822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2" name="Región 1">
              <a:extLst>
                <a:ext uri="{FF2B5EF4-FFF2-40B4-BE49-F238E27FC236}">
                  <a16:creationId xmlns:a16="http://schemas.microsoft.com/office/drawing/2014/main" id="{B6161A83-58B9-4D00-AA36-2D0F7323EC6A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egión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354036" y="1558018"/>
              <a:ext cx="1828800" cy="252412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5</xdr:col>
      <xdr:colOff>372685</xdr:colOff>
      <xdr:row>8</xdr:row>
      <xdr:rowOff>13607</xdr:rowOff>
    </xdr:from>
    <xdr:to>
      <xdr:col>7</xdr:col>
      <xdr:colOff>677485</xdr:colOff>
      <xdr:row>21</xdr:row>
      <xdr:rowOff>34018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3" name="Depto# 1">
              <a:extLst>
                <a:ext uri="{FF2B5EF4-FFF2-40B4-BE49-F238E27FC236}">
                  <a16:creationId xmlns:a16="http://schemas.microsoft.com/office/drawing/2014/main" id="{858F1678-9E69-4C1F-8A83-69C23DF9268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Depto#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182685" y="1558774"/>
              <a:ext cx="1828800" cy="2539244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13</xdr:col>
      <xdr:colOff>174915</xdr:colOff>
      <xdr:row>0</xdr:row>
      <xdr:rowOff>0</xdr:rowOff>
    </xdr:from>
    <xdr:to>
      <xdr:col>13</xdr:col>
      <xdr:colOff>721015</xdr:colOff>
      <xdr:row>3</xdr:row>
      <xdr:rowOff>12700</xdr:rowOff>
    </xdr:to>
    <xdr:pic>
      <xdr:nvPicPr>
        <xdr:cNvPr id="14" name="Gráfico 13" descr="Hogar contorno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ED86825-542C-4223-8FBD-5ACD99768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tretch>
          <a:fillRect/>
        </a:stretch>
      </xdr:blipFill>
      <xdr:spPr>
        <a:xfrm>
          <a:off x="9661815" y="0"/>
          <a:ext cx="546100" cy="5842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165100</xdr:colOff>
      <xdr:row>0</xdr:row>
      <xdr:rowOff>0</xdr:rowOff>
    </xdr:from>
    <xdr:to>
      <xdr:col>13</xdr:col>
      <xdr:colOff>720725</xdr:colOff>
      <xdr:row>3</xdr:row>
      <xdr:rowOff>12700</xdr:rowOff>
    </xdr:to>
    <xdr:pic>
      <xdr:nvPicPr>
        <xdr:cNvPr id="2" name="Gráfico 1" descr="Hogar contorno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AC8207C-48A9-4394-BC64-22F7561A4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tretch>
          <a:fillRect/>
        </a:stretch>
      </xdr:blipFill>
      <xdr:spPr>
        <a:xfrm>
          <a:off x="9832975" y="0"/>
          <a:ext cx="555625" cy="5842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174624</xdr:rowOff>
    </xdr:from>
    <xdr:to>
      <xdr:col>4</xdr:col>
      <xdr:colOff>611188</xdr:colOff>
      <xdr:row>18</xdr:row>
      <xdr:rowOff>166687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30D80FF2-C748-44BF-9065-7ED144322A2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9</xdr:col>
      <xdr:colOff>460376</xdr:colOff>
      <xdr:row>3</xdr:row>
      <xdr:rowOff>7938</xdr:rowOff>
    </xdr:from>
    <xdr:to>
      <xdr:col>13</xdr:col>
      <xdr:colOff>682626</xdr:colOff>
      <xdr:row>13</xdr:row>
      <xdr:rowOff>55562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CB41D876-D786-4587-9209-62AD94BB14D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9</xdr:col>
      <xdr:colOff>293688</xdr:colOff>
      <xdr:row>13</xdr:row>
      <xdr:rowOff>63501</xdr:rowOff>
    </xdr:from>
    <xdr:to>
      <xdr:col>13</xdr:col>
      <xdr:colOff>752475</xdr:colOff>
      <xdr:row>24</xdr:row>
      <xdr:rowOff>23813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C03866A7-25F8-45B5-9039-15FC9F375B4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 editAs="oneCell">
    <xdr:from>
      <xdr:col>6</xdr:col>
      <xdr:colOff>611187</xdr:colOff>
      <xdr:row>12</xdr:row>
      <xdr:rowOff>95251</xdr:rowOff>
    </xdr:from>
    <xdr:to>
      <xdr:col>9</xdr:col>
      <xdr:colOff>186796</xdr:colOff>
      <xdr:row>23</xdr:row>
      <xdr:rowOff>134939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6" name="Depto# 3">
              <a:extLst>
                <a:ext uri="{FF2B5EF4-FFF2-40B4-BE49-F238E27FC236}">
                  <a16:creationId xmlns:a16="http://schemas.microsoft.com/office/drawing/2014/main" id="{483747B7-0B9A-4BD6-A82A-B8131F5EA3C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Depto# 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572125" y="2381251"/>
              <a:ext cx="1606550" cy="213518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2</xdr:col>
      <xdr:colOff>349250</xdr:colOff>
      <xdr:row>19</xdr:row>
      <xdr:rowOff>23813</xdr:rowOff>
    </xdr:from>
    <xdr:to>
      <xdr:col>4</xdr:col>
      <xdr:colOff>654050</xdr:colOff>
      <xdr:row>23</xdr:row>
      <xdr:rowOff>182563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7" name="Tipo_Programa 3">
              <a:extLst>
                <a:ext uri="{FF2B5EF4-FFF2-40B4-BE49-F238E27FC236}">
                  <a16:creationId xmlns:a16="http://schemas.microsoft.com/office/drawing/2014/main" id="{DBF7911A-8FB1-477A-AB27-E2D8F2BFE97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_Programa 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873250" y="3643313"/>
              <a:ext cx="1828800" cy="92075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4</xdr:col>
      <xdr:colOff>754062</xdr:colOff>
      <xdr:row>12</xdr:row>
      <xdr:rowOff>71439</xdr:rowOff>
    </xdr:from>
    <xdr:to>
      <xdr:col>6</xdr:col>
      <xdr:colOff>519111</xdr:colOff>
      <xdr:row>23</xdr:row>
      <xdr:rowOff>158751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8" name="Región 3">
              <a:extLst>
                <a:ext uri="{FF2B5EF4-FFF2-40B4-BE49-F238E27FC236}">
                  <a16:creationId xmlns:a16="http://schemas.microsoft.com/office/drawing/2014/main" id="{FE4F7153-9087-4DB3-954C-7FE54ABFF29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egión 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802062" y="2357439"/>
              <a:ext cx="1674813" cy="218281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52386</xdr:colOff>
      <xdr:row>19</xdr:row>
      <xdr:rowOff>31750</xdr:rowOff>
    </xdr:from>
    <xdr:to>
      <xdr:col>2</xdr:col>
      <xdr:colOff>317499</xdr:colOff>
      <xdr:row>24</xdr:row>
      <xdr:rowOff>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9" name="Tipo usuario 4">
              <a:extLst>
                <a:ext uri="{FF2B5EF4-FFF2-40B4-BE49-F238E27FC236}">
                  <a16:creationId xmlns:a16="http://schemas.microsoft.com/office/drawing/2014/main" id="{2168EE31-CE18-4326-9A2C-95D8D81B4BC4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usuario 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2386" y="3651250"/>
              <a:ext cx="1789113" cy="92075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464129</xdr:colOff>
      <xdr:row>0</xdr:row>
      <xdr:rowOff>0</xdr:rowOff>
    </xdr:from>
    <xdr:to>
      <xdr:col>13</xdr:col>
      <xdr:colOff>229179</xdr:colOff>
      <xdr:row>3</xdr:row>
      <xdr:rowOff>12700</xdr:rowOff>
    </xdr:to>
    <xdr:pic>
      <xdr:nvPicPr>
        <xdr:cNvPr id="2" name="Gráfico 1" descr="Hogar contorno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8128F7E-7CAB-4218-8669-624297EF2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tretch>
          <a:fillRect/>
        </a:stretch>
      </xdr:blipFill>
      <xdr:spPr>
        <a:xfrm>
          <a:off x="9522404" y="0"/>
          <a:ext cx="527050" cy="584200"/>
        </a:xfrm>
        <a:prstGeom prst="rect">
          <a:avLst/>
        </a:prstGeom>
      </xdr:spPr>
    </xdr:pic>
    <xdr:clientData/>
  </xdr:twoCellAnchor>
  <xdr:twoCellAnchor>
    <xdr:from>
      <xdr:col>0</xdr:col>
      <xdr:colOff>6350</xdr:colOff>
      <xdr:row>3</xdr:row>
      <xdr:rowOff>0</xdr:rowOff>
    </xdr:from>
    <xdr:to>
      <xdr:col>5</xdr:col>
      <xdr:colOff>641350</xdr:colOff>
      <xdr:row>17</xdr:row>
      <xdr:rowOff>165100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A9F3DD69-6F63-4C92-996D-4BA278FD603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8</xdr:col>
      <xdr:colOff>520700</xdr:colOff>
      <xdr:row>3</xdr:row>
      <xdr:rowOff>0</xdr:rowOff>
    </xdr:from>
    <xdr:to>
      <xdr:col>14</xdr:col>
      <xdr:colOff>25400</xdr:colOff>
      <xdr:row>22</xdr:row>
      <xdr:rowOff>95250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AC33FE8C-54B6-4E7A-BCBD-D1E7B257AB8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 editAs="oneCell">
    <xdr:from>
      <xdr:col>5</xdr:col>
      <xdr:colOff>698500</xdr:colOff>
      <xdr:row>9</xdr:row>
      <xdr:rowOff>139700</xdr:rowOff>
    </xdr:from>
    <xdr:to>
      <xdr:col>8</xdr:col>
      <xdr:colOff>457200</xdr:colOff>
      <xdr:row>23</xdr:row>
      <xdr:rowOff>28575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" name="Depto# 4">
              <a:extLst>
                <a:ext uri="{FF2B5EF4-FFF2-40B4-BE49-F238E27FC236}">
                  <a16:creationId xmlns:a16="http://schemas.microsoft.com/office/drawing/2014/main" id="{3B5490E1-3C4E-4CFE-BC50-B0AFA204600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Depto# 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35500" y="1797050"/>
              <a:ext cx="2120900" cy="24669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22860</xdr:colOff>
      <xdr:row>18</xdr:row>
      <xdr:rowOff>3811</xdr:rowOff>
    </xdr:from>
    <xdr:to>
      <xdr:col>2</xdr:col>
      <xdr:colOff>615950</xdr:colOff>
      <xdr:row>21</xdr:row>
      <xdr:rowOff>114301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6" name="Tipo usuario 5">
              <a:extLst>
                <a:ext uri="{FF2B5EF4-FFF2-40B4-BE49-F238E27FC236}">
                  <a16:creationId xmlns:a16="http://schemas.microsoft.com/office/drawing/2014/main" id="{518CBDC6-8261-4281-B464-F58C936E6483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usuario 5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2860" y="3318511"/>
              <a:ext cx="2167890" cy="66294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5</xdr:col>
      <xdr:colOff>706120</xdr:colOff>
      <xdr:row>3</xdr:row>
      <xdr:rowOff>26670</xdr:rowOff>
    </xdr:from>
    <xdr:to>
      <xdr:col>8</xdr:col>
      <xdr:colOff>438150</xdr:colOff>
      <xdr:row>9</xdr:row>
      <xdr:rowOff>101599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7" name="Región 4">
              <a:extLst>
                <a:ext uri="{FF2B5EF4-FFF2-40B4-BE49-F238E27FC236}">
                  <a16:creationId xmlns:a16="http://schemas.microsoft.com/office/drawing/2014/main" id="{4F046331-9775-4C6F-8D71-53BA000FC38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egión 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43120" y="579120"/>
              <a:ext cx="2094230" cy="117982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2</xdr:col>
      <xdr:colOff>627380</xdr:colOff>
      <xdr:row>18</xdr:row>
      <xdr:rowOff>5081</xdr:rowOff>
    </xdr:from>
    <xdr:to>
      <xdr:col>5</xdr:col>
      <xdr:colOff>641350</xdr:colOff>
      <xdr:row>21</xdr:row>
      <xdr:rowOff>120650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8" name="Tipo_Programa 4">
              <a:extLst>
                <a:ext uri="{FF2B5EF4-FFF2-40B4-BE49-F238E27FC236}">
                  <a16:creationId xmlns:a16="http://schemas.microsoft.com/office/drawing/2014/main" id="{1833E455-3E73-4A2D-AAF1-459728BDCCE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_Programa 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202180" y="3319781"/>
              <a:ext cx="2376170" cy="66801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514350</xdr:colOff>
      <xdr:row>0</xdr:row>
      <xdr:rowOff>0</xdr:rowOff>
    </xdr:from>
    <xdr:to>
      <xdr:col>14</xdr:col>
      <xdr:colOff>279397</xdr:colOff>
      <xdr:row>2</xdr:row>
      <xdr:rowOff>174625</xdr:rowOff>
    </xdr:to>
    <xdr:pic>
      <xdr:nvPicPr>
        <xdr:cNvPr id="2" name="Gráfico 1" descr="Hogar contorno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1B6DB2D-A9AE-4895-85BB-16DCB8138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tretch>
          <a:fillRect/>
        </a:stretch>
      </xdr:blipFill>
      <xdr:spPr>
        <a:xfrm>
          <a:off x="10868025" y="0"/>
          <a:ext cx="527049" cy="555625"/>
        </a:xfrm>
        <a:prstGeom prst="rect">
          <a:avLst/>
        </a:prstGeom>
      </xdr:spPr>
    </xdr:pic>
    <xdr:clientData/>
  </xdr:twoCellAnchor>
  <xdr:twoCellAnchor>
    <xdr:from>
      <xdr:col>1</xdr:col>
      <xdr:colOff>1091046</xdr:colOff>
      <xdr:row>3</xdr:row>
      <xdr:rowOff>0</xdr:rowOff>
    </xdr:from>
    <xdr:to>
      <xdr:col>4</xdr:col>
      <xdr:colOff>759403</xdr:colOff>
      <xdr:row>9</xdr:row>
      <xdr:rowOff>166255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85DBAB3B-C9AE-4693-8512-ED30FA28E74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9</xdr:col>
      <xdr:colOff>443346</xdr:colOff>
      <xdr:row>14</xdr:row>
      <xdr:rowOff>48490</xdr:rowOff>
    </xdr:from>
    <xdr:to>
      <xdr:col>15</xdr:col>
      <xdr:colOff>57816</xdr:colOff>
      <xdr:row>26</xdr:row>
      <xdr:rowOff>17850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52F33101-5BA1-4D32-A6C8-AEDD74F19BE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4</xdr:col>
      <xdr:colOff>782781</xdr:colOff>
      <xdr:row>10</xdr:row>
      <xdr:rowOff>6927</xdr:rowOff>
    </xdr:from>
    <xdr:to>
      <xdr:col>9</xdr:col>
      <xdr:colOff>431089</xdr:colOff>
      <xdr:row>25</xdr:row>
      <xdr:rowOff>166254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B6609628-618B-4391-971F-E59406377D8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0</xdr:col>
      <xdr:colOff>0</xdr:colOff>
      <xdr:row>10</xdr:row>
      <xdr:rowOff>0</xdr:rowOff>
    </xdr:from>
    <xdr:to>
      <xdr:col>4</xdr:col>
      <xdr:colOff>768928</xdr:colOff>
      <xdr:row>25</xdr:row>
      <xdr:rowOff>159328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D9A348B3-BCE9-49DA-A68C-7F3E767CBE1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 editAs="oneCell">
    <xdr:from>
      <xdr:col>9</xdr:col>
      <xdr:colOff>436419</xdr:colOff>
      <xdr:row>3</xdr:row>
      <xdr:rowOff>13856</xdr:rowOff>
    </xdr:from>
    <xdr:to>
      <xdr:col>12</xdr:col>
      <xdr:colOff>200891</xdr:colOff>
      <xdr:row>14</xdr:row>
      <xdr:rowOff>34638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7" name="Depto# 5">
              <a:extLst>
                <a:ext uri="{FF2B5EF4-FFF2-40B4-BE49-F238E27FC236}">
                  <a16:creationId xmlns:a16="http://schemas.microsoft.com/office/drawing/2014/main" id="{2B1B5A2E-3F38-480A-BE9E-706E92DB1E7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Depto# 5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8118764" y="554183"/>
              <a:ext cx="2112818" cy="200198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12</xdr:col>
      <xdr:colOff>242454</xdr:colOff>
      <xdr:row>3</xdr:row>
      <xdr:rowOff>22860</xdr:rowOff>
    </xdr:from>
    <xdr:to>
      <xdr:col>15</xdr:col>
      <xdr:colOff>36715</xdr:colOff>
      <xdr:row>14</xdr:row>
      <xdr:rowOff>27709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8" name="Región 5">
              <a:extLst>
                <a:ext uri="{FF2B5EF4-FFF2-40B4-BE49-F238E27FC236}">
                  <a16:creationId xmlns:a16="http://schemas.microsoft.com/office/drawing/2014/main" id="{8BBECC64-E060-4ED5-BD69-81F226C85413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egión 5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0273145" y="563187"/>
              <a:ext cx="2142606" cy="198604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5</xdr:col>
      <xdr:colOff>11084</xdr:colOff>
      <xdr:row>6</xdr:row>
      <xdr:rowOff>114993</xdr:rowOff>
    </xdr:from>
    <xdr:to>
      <xdr:col>9</xdr:col>
      <xdr:colOff>415637</xdr:colOff>
      <xdr:row>10</xdr:row>
      <xdr:rowOff>6927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9" name="Tipo usuario 6">
              <a:extLst>
                <a:ext uri="{FF2B5EF4-FFF2-40B4-BE49-F238E27FC236}">
                  <a16:creationId xmlns:a16="http://schemas.microsoft.com/office/drawing/2014/main" id="{D6112571-EBDA-49CC-90B9-85D47BD41F9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usuario 6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562302" y="1195648"/>
              <a:ext cx="3535680" cy="61237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5</xdr:col>
      <xdr:colOff>20090</xdr:colOff>
      <xdr:row>3</xdr:row>
      <xdr:rowOff>6237</xdr:rowOff>
    </xdr:from>
    <xdr:to>
      <xdr:col>9</xdr:col>
      <xdr:colOff>415636</xdr:colOff>
      <xdr:row>6</xdr:row>
      <xdr:rowOff>96982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0" name="Tipo_Programa 5">
              <a:extLst>
                <a:ext uri="{FF2B5EF4-FFF2-40B4-BE49-F238E27FC236}">
                  <a16:creationId xmlns:a16="http://schemas.microsoft.com/office/drawing/2014/main" id="{BBBF435E-28CF-4F89-A2EC-7544DF37132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_Programa 5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571308" y="546564"/>
              <a:ext cx="3526673" cy="63107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248228</xdr:colOff>
      <xdr:row>0</xdr:row>
      <xdr:rowOff>0</xdr:rowOff>
    </xdr:from>
    <xdr:to>
      <xdr:col>14</xdr:col>
      <xdr:colOff>13278</xdr:colOff>
      <xdr:row>2</xdr:row>
      <xdr:rowOff>174625</xdr:rowOff>
    </xdr:to>
    <xdr:pic>
      <xdr:nvPicPr>
        <xdr:cNvPr id="2" name="Gráfico 1" descr="Hogar contorno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0223D53-DA95-42F6-B7FD-6661858F8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tretch>
          <a:fillRect/>
        </a:stretch>
      </xdr:blipFill>
      <xdr:spPr>
        <a:xfrm>
          <a:off x="10116128" y="0"/>
          <a:ext cx="527050" cy="55562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</xdr:row>
      <xdr:rowOff>0</xdr:rowOff>
    </xdr:from>
    <xdr:to>
      <xdr:col>6</xdr:col>
      <xdr:colOff>48224</xdr:colOff>
      <xdr:row>18</xdr:row>
      <xdr:rowOff>41563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870E94E9-04D3-4EEF-9509-92A9CAD6315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6</xdr:col>
      <xdr:colOff>0</xdr:colOff>
      <xdr:row>3</xdr:row>
      <xdr:rowOff>0</xdr:rowOff>
    </xdr:from>
    <xdr:to>
      <xdr:col>11</xdr:col>
      <xdr:colOff>658091</xdr:colOff>
      <xdr:row>18</xdr:row>
      <xdr:rowOff>41563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C4BA7391-6807-4454-BBC7-CA24C5C2932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 editAs="oneCell">
    <xdr:from>
      <xdr:col>11</xdr:col>
      <xdr:colOff>671945</xdr:colOff>
      <xdr:row>3</xdr:row>
      <xdr:rowOff>6928</xdr:rowOff>
    </xdr:from>
    <xdr:to>
      <xdr:col>14</xdr:col>
      <xdr:colOff>761999</xdr:colOff>
      <xdr:row>18</xdr:row>
      <xdr:rowOff>34636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" name="Depto# 6">
              <a:extLst>
                <a:ext uri="{FF2B5EF4-FFF2-40B4-BE49-F238E27FC236}">
                  <a16:creationId xmlns:a16="http://schemas.microsoft.com/office/drawing/2014/main" id="{8716C2D3-D757-426D-BB13-40DCD2CE688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Depto# 6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9282545" y="547255"/>
              <a:ext cx="2438399" cy="272934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18</xdr:row>
      <xdr:rowOff>76200</xdr:rowOff>
    </xdr:from>
    <xdr:to>
      <xdr:col>5</xdr:col>
      <xdr:colOff>775855</xdr:colOff>
      <xdr:row>24</xdr:row>
      <xdr:rowOff>166255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6" name="Región 6">
              <a:extLst>
                <a:ext uri="{FF2B5EF4-FFF2-40B4-BE49-F238E27FC236}">
                  <a16:creationId xmlns:a16="http://schemas.microsoft.com/office/drawing/2014/main" id="{67BE78B5-1834-4CDE-A27E-0227FF398E92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egión 6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0" y="3318164"/>
              <a:ext cx="4689764" cy="117070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6</xdr:col>
      <xdr:colOff>336663</xdr:colOff>
      <xdr:row>18</xdr:row>
      <xdr:rowOff>108068</xdr:rowOff>
    </xdr:from>
    <xdr:to>
      <xdr:col>10</xdr:col>
      <xdr:colOff>415635</xdr:colOff>
      <xdr:row>23</xdr:row>
      <xdr:rowOff>173182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7" name="Tipo usuario 7">
              <a:extLst>
                <a:ext uri="{FF2B5EF4-FFF2-40B4-BE49-F238E27FC236}">
                  <a16:creationId xmlns:a16="http://schemas.microsoft.com/office/drawing/2014/main" id="{313FF9AA-2828-4C0C-986E-3266B0F7FF2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usuario 7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033354" y="3350032"/>
              <a:ext cx="3210099" cy="96565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10</xdr:col>
      <xdr:colOff>436419</xdr:colOff>
      <xdr:row>18</xdr:row>
      <xdr:rowOff>123998</xdr:rowOff>
    </xdr:from>
    <xdr:to>
      <xdr:col>14</xdr:col>
      <xdr:colOff>608908</xdr:colOff>
      <xdr:row>24</xdr:row>
      <xdr:rowOff>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8" name="Tipo_Programa 6">
              <a:extLst>
                <a:ext uri="{FF2B5EF4-FFF2-40B4-BE49-F238E27FC236}">
                  <a16:creationId xmlns:a16="http://schemas.microsoft.com/office/drawing/2014/main" id="{96781AF2-C940-4CF2-8908-45AAE75FBA4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_Programa 6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8264237" y="3365962"/>
              <a:ext cx="3303616" cy="956656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374650</xdr:colOff>
      <xdr:row>0</xdr:row>
      <xdr:rowOff>0</xdr:rowOff>
    </xdr:from>
    <xdr:to>
      <xdr:col>14</xdr:col>
      <xdr:colOff>146050</xdr:colOff>
      <xdr:row>2</xdr:row>
      <xdr:rowOff>174625</xdr:rowOff>
    </xdr:to>
    <xdr:pic>
      <xdr:nvPicPr>
        <xdr:cNvPr id="2" name="Gráfico 1" descr="Hogar contorno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EEB1D43-00BE-4FB6-BF3C-41B6FE0C9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tretch>
          <a:fillRect/>
        </a:stretch>
      </xdr:blipFill>
      <xdr:spPr>
        <a:xfrm>
          <a:off x="10242550" y="0"/>
          <a:ext cx="533400" cy="55562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</xdr:row>
      <xdr:rowOff>0</xdr:rowOff>
    </xdr:from>
    <xdr:to>
      <xdr:col>3</xdr:col>
      <xdr:colOff>748146</xdr:colOff>
      <xdr:row>19</xdr:row>
      <xdr:rowOff>20782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7AA0347E-1725-4A9B-8DBE-7BD90CE2452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755073</xdr:colOff>
      <xdr:row>7</xdr:row>
      <xdr:rowOff>180108</xdr:rowOff>
    </xdr:from>
    <xdr:to>
      <xdr:col>7</xdr:col>
      <xdr:colOff>381000</xdr:colOff>
      <xdr:row>19</xdr:row>
      <xdr:rowOff>27708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B6E93626-58C7-46DD-8961-05D9E95C84A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7</xdr:col>
      <xdr:colOff>387927</xdr:colOff>
      <xdr:row>8</xdr:row>
      <xdr:rowOff>1</xdr:rowOff>
    </xdr:from>
    <xdr:to>
      <xdr:col>11</xdr:col>
      <xdr:colOff>27708</xdr:colOff>
      <xdr:row>19</xdr:row>
      <xdr:rowOff>34637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2E56F9A1-8DD7-4C4A-95BB-D1613ADD759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11</xdr:col>
      <xdr:colOff>48491</xdr:colOff>
      <xdr:row>8</xdr:row>
      <xdr:rowOff>20781</xdr:rowOff>
    </xdr:from>
    <xdr:to>
      <xdr:col>14</xdr:col>
      <xdr:colOff>710047</xdr:colOff>
      <xdr:row>19</xdr:row>
      <xdr:rowOff>48491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E3884239-4596-4D36-B5C1-80438EB7372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 editAs="oneCell">
    <xdr:from>
      <xdr:col>2</xdr:col>
      <xdr:colOff>304800</xdr:colOff>
      <xdr:row>3</xdr:row>
      <xdr:rowOff>13855</xdr:rowOff>
    </xdr:from>
    <xdr:to>
      <xdr:col>14</xdr:col>
      <xdr:colOff>762000</xdr:colOff>
      <xdr:row>8</xdr:row>
      <xdr:rowOff>13854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7" name="Depto# 7">
              <a:extLst>
                <a:ext uri="{FF2B5EF4-FFF2-40B4-BE49-F238E27FC236}">
                  <a16:creationId xmlns:a16="http://schemas.microsoft.com/office/drawing/2014/main" id="{E37F1EFA-B434-49E5-AD5E-F60423C0113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Depto# 7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870364" y="554182"/>
              <a:ext cx="9850581" cy="90054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19</xdr:row>
      <xdr:rowOff>69271</xdr:rowOff>
    </xdr:from>
    <xdr:to>
      <xdr:col>9</xdr:col>
      <xdr:colOff>96982</xdr:colOff>
      <xdr:row>24</xdr:row>
      <xdr:rowOff>83126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8" name="Región 7">
              <a:extLst>
                <a:ext uri="{FF2B5EF4-FFF2-40B4-BE49-F238E27FC236}">
                  <a16:creationId xmlns:a16="http://schemas.microsoft.com/office/drawing/2014/main" id="{59155101-E221-4B7D-9C65-5B9B3E58395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egión 7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0" y="3491344"/>
              <a:ext cx="7142018" cy="9144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11</xdr:col>
      <xdr:colOff>651165</xdr:colOff>
      <xdr:row>19</xdr:row>
      <xdr:rowOff>77692</xdr:rowOff>
    </xdr:from>
    <xdr:to>
      <xdr:col>14</xdr:col>
      <xdr:colOff>696886</xdr:colOff>
      <xdr:row>24</xdr:row>
      <xdr:rowOff>76200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9" name="Tipo usuario 8">
              <a:extLst>
                <a:ext uri="{FF2B5EF4-FFF2-40B4-BE49-F238E27FC236}">
                  <a16:creationId xmlns:a16="http://schemas.microsoft.com/office/drawing/2014/main" id="{B068EBA3-CB2D-4A5F-BD12-BD358B03630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usuario 8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9261765" y="3499765"/>
              <a:ext cx="2394066" cy="89905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9</xdr:col>
      <xdr:colOff>159328</xdr:colOff>
      <xdr:row>19</xdr:row>
      <xdr:rowOff>80356</xdr:rowOff>
    </xdr:from>
    <xdr:to>
      <xdr:col>11</xdr:col>
      <xdr:colOff>615834</xdr:colOff>
      <xdr:row>24</xdr:row>
      <xdr:rowOff>69273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0" name="Tipo_Programa 7">
              <a:extLst>
                <a:ext uri="{FF2B5EF4-FFF2-40B4-BE49-F238E27FC236}">
                  <a16:creationId xmlns:a16="http://schemas.microsoft.com/office/drawing/2014/main" id="{0990818E-A264-4AAD-A35A-851E43AD3C2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_Programa 7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7204364" y="3502429"/>
              <a:ext cx="2022070" cy="88946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2</xdr:row>
      <xdr:rowOff>173183</xdr:rowOff>
    </xdr:from>
    <xdr:to>
      <xdr:col>2</xdr:col>
      <xdr:colOff>263236</xdr:colOff>
      <xdr:row>7</xdr:row>
      <xdr:rowOff>152400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1" name="Género 1">
              <a:extLst>
                <a:ext uri="{FF2B5EF4-FFF2-40B4-BE49-F238E27FC236}">
                  <a16:creationId xmlns:a16="http://schemas.microsoft.com/office/drawing/2014/main" id="{326C4A8F-63C1-40E3-B703-F80815C9EA2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Género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0" y="533401"/>
              <a:ext cx="1828800" cy="87976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374650</xdr:colOff>
      <xdr:row>0</xdr:row>
      <xdr:rowOff>0</xdr:rowOff>
    </xdr:from>
    <xdr:to>
      <xdr:col>16</xdr:col>
      <xdr:colOff>146050</xdr:colOff>
      <xdr:row>3</xdr:row>
      <xdr:rowOff>12700</xdr:rowOff>
    </xdr:to>
    <xdr:pic>
      <xdr:nvPicPr>
        <xdr:cNvPr id="2" name="Gráfico 1" descr="Hogar contorno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F33304F-664C-4734-AE78-5204C1017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tretch>
          <a:fillRect/>
        </a:stretch>
      </xdr:blipFill>
      <xdr:spPr>
        <a:xfrm>
          <a:off x="10233025" y="0"/>
          <a:ext cx="533400" cy="584200"/>
        </a:xfrm>
        <a:prstGeom prst="rect">
          <a:avLst/>
        </a:prstGeom>
      </xdr:spPr>
    </xdr:pic>
    <xdr:clientData/>
  </xdr:twoCellAnchor>
  <xdr:twoCellAnchor>
    <xdr:from>
      <xdr:col>10</xdr:col>
      <xdr:colOff>519546</xdr:colOff>
      <xdr:row>3</xdr:row>
      <xdr:rowOff>0</xdr:rowOff>
    </xdr:from>
    <xdr:to>
      <xdr:col>16</xdr:col>
      <xdr:colOff>782250</xdr:colOff>
      <xdr:row>18</xdr:row>
      <xdr:rowOff>41563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D9C4D9B2-903B-4DD7-A7FE-D46B9A0988F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 editAs="oneCell">
    <xdr:from>
      <xdr:col>10</xdr:col>
      <xdr:colOff>512617</xdr:colOff>
      <xdr:row>18</xdr:row>
      <xdr:rowOff>145472</xdr:rowOff>
    </xdr:from>
    <xdr:to>
      <xdr:col>17</xdr:col>
      <xdr:colOff>6926</xdr:colOff>
      <xdr:row>25</xdr:row>
      <xdr:rowOff>34637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" name="Depto# 8">
              <a:extLst>
                <a:ext uri="{FF2B5EF4-FFF2-40B4-BE49-F238E27FC236}">
                  <a16:creationId xmlns:a16="http://schemas.microsoft.com/office/drawing/2014/main" id="{4397E3DD-E14D-4547-877A-843EC5966B29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Depto# 8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8063344" y="3387436"/>
              <a:ext cx="4710546" cy="114992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126769</xdr:colOff>
      <xdr:row>3</xdr:row>
      <xdr:rowOff>57496</xdr:rowOff>
    </xdr:from>
    <xdr:to>
      <xdr:col>2</xdr:col>
      <xdr:colOff>440531</xdr:colOff>
      <xdr:row>8</xdr:row>
      <xdr:rowOff>69271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6" name="Género 2">
              <a:extLst>
                <a:ext uri="{FF2B5EF4-FFF2-40B4-BE49-F238E27FC236}">
                  <a16:creationId xmlns:a16="http://schemas.microsoft.com/office/drawing/2014/main" id="{207E7F40-248B-4CBB-A10B-02C897BF5E8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Género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26769" y="597823"/>
              <a:ext cx="1826722" cy="91232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3</xdr:col>
      <xdr:colOff>131618</xdr:colOff>
      <xdr:row>3</xdr:row>
      <xdr:rowOff>59576</xdr:rowOff>
    </xdr:from>
    <xdr:to>
      <xdr:col>5</xdr:col>
      <xdr:colOff>475499</xdr:colOff>
      <xdr:row>8</xdr:row>
      <xdr:rowOff>69274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7" name="Tipo usuario 9">
              <a:extLst>
                <a:ext uri="{FF2B5EF4-FFF2-40B4-BE49-F238E27FC236}">
                  <a16:creationId xmlns:a16="http://schemas.microsoft.com/office/drawing/2014/main" id="{644BCE9E-771A-4165-B32D-57149F0F9E6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usuario 9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050473" y="599903"/>
              <a:ext cx="1722120" cy="910244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179416</xdr:colOff>
      <xdr:row>17</xdr:row>
      <xdr:rowOff>144781</xdr:rowOff>
    </xdr:from>
    <xdr:to>
      <xdr:col>5</xdr:col>
      <xdr:colOff>322406</xdr:colOff>
      <xdr:row>24</xdr:row>
      <xdr:rowOff>20782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8" name="Región 8">
              <a:extLst>
                <a:ext uri="{FF2B5EF4-FFF2-40B4-BE49-F238E27FC236}">
                  <a16:creationId xmlns:a16="http://schemas.microsoft.com/office/drawing/2014/main" id="{DD4F0E7E-9D01-4CBA-9489-8EFB000C1694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egión 8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79416" y="3206636"/>
              <a:ext cx="3595947" cy="1136764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6</xdr:col>
      <xdr:colOff>27709</xdr:colOff>
      <xdr:row>19</xdr:row>
      <xdr:rowOff>131619</xdr:rowOff>
    </xdr:from>
    <xdr:to>
      <xdr:col>9</xdr:col>
      <xdr:colOff>542491</xdr:colOff>
      <xdr:row>23</xdr:row>
      <xdr:rowOff>131618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9" name="Tipo_Programa 8">
              <a:extLst>
                <a:ext uri="{FF2B5EF4-FFF2-40B4-BE49-F238E27FC236}">
                  <a16:creationId xmlns:a16="http://schemas.microsoft.com/office/drawing/2014/main" id="{22749462-40B2-4E92-9038-6FD849B361E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_Programa 8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003964" y="3553692"/>
              <a:ext cx="3477490" cy="72043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374650</xdr:colOff>
      <xdr:row>0</xdr:row>
      <xdr:rowOff>0</xdr:rowOff>
    </xdr:from>
    <xdr:to>
      <xdr:col>14</xdr:col>
      <xdr:colOff>322103</xdr:colOff>
      <xdr:row>2</xdr:row>
      <xdr:rowOff>174625</xdr:rowOff>
    </xdr:to>
    <xdr:pic>
      <xdr:nvPicPr>
        <xdr:cNvPr id="2" name="Gráfico 1" descr="Hogar contorno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5595E60-E4EB-483C-9812-4A9294496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tretch>
          <a:fillRect/>
        </a:stretch>
      </xdr:blipFill>
      <xdr:spPr>
        <a:xfrm>
          <a:off x="9880600" y="0"/>
          <a:ext cx="535622" cy="55562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</xdr:row>
      <xdr:rowOff>1</xdr:rowOff>
    </xdr:from>
    <xdr:to>
      <xdr:col>2</xdr:col>
      <xdr:colOff>721702</xdr:colOff>
      <xdr:row>13</xdr:row>
      <xdr:rowOff>122464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19428AB7-4B60-487A-9CDF-BF2CDF80663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13</xdr:row>
      <xdr:rowOff>129268</xdr:rowOff>
    </xdr:from>
    <xdr:to>
      <xdr:col>2</xdr:col>
      <xdr:colOff>714375</xdr:colOff>
      <xdr:row>23</xdr:row>
      <xdr:rowOff>176893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F13DAF35-523A-4C2E-87EC-E0DF3B85CB5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5</xdr:col>
      <xdr:colOff>1</xdr:colOff>
      <xdr:row>3</xdr:row>
      <xdr:rowOff>0</xdr:rowOff>
    </xdr:from>
    <xdr:to>
      <xdr:col>7</xdr:col>
      <xdr:colOff>734787</xdr:colOff>
      <xdr:row>13</xdr:row>
      <xdr:rowOff>149678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067E4B16-C5F2-4C0E-9322-BE0661F8A9A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5</xdr:col>
      <xdr:colOff>0</xdr:colOff>
      <xdr:row>13</xdr:row>
      <xdr:rowOff>163285</xdr:rowOff>
    </xdr:from>
    <xdr:to>
      <xdr:col>7</xdr:col>
      <xdr:colOff>727982</xdr:colOff>
      <xdr:row>23</xdr:row>
      <xdr:rowOff>142874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A6587BD0-476D-4B4C-8991-63F57EC2907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3541667" createdVersion="5" refreshedVersion="8" minRefreshableVersion="3" recordCount="0" supportSubquery="1" supportAdvancedDrill="1" xr:uid="{CF51979A-8E14-46EC-B972-6DE266A3293F}">
  <cacheSource type="external" connectionId="2"/>
  <cacheFields count="3">
    <cacheField name="[Measures].[Promedio de Afisica1]" caption="Promedio de Afisica1" numFmtId="0" hierarchy="82" level="32767"/>
    <cacheField name="[RegularNoregular2019].[Tipo usuario].[Tipo usuario]" caption="Tipo usuario" numFmtId="0" hierarchy="1" level="1">
      <sharedItems containsSemiMixedTypes="0" containsNonDate="0" containsString="0"/>
    </cacheField>
    <cacheField name="[RegularNoregular2019].[Grupo edad].[Grupo edad]" caption="Grupo edad" numFmtId="0" hierarchy="18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0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0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0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35763886" createdVersion="5" refreshedVersion="8" minRefreshableVersion="3" recordCount="0" supportSubquery="1" supportAdvancedDrill="1" xr:uid="{BB1940FA-D01A-48B3-897E-5A1A42FC43F1}">
  <cacheSource type="external" connectionId="2"/>
  <cacheFields count="3">
    <cacheField name="[Measures].[StdDev de TransporteActivo]" caption="StdDev de TransporteActivo" numFmtId="0" hierarchy="88" level="32767"/>
    <cacheField name="[RegularNoregular2019].[Tipo usuario].[Tipo usuario]" caption="Tipo usuario" numFmtId="0" hierarchy="1" level="1">
      <sharedItems containsSemiMixedTypes="0" containsNonDate="0" containsString="0"/>
    </cacheField>
    <cacheField name="[RegularNoregular2019].[Grupo edad].[Grupo edad]" caption="Grupo edad" numFmtId="0" hierarchy="18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0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0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0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36226855" createdVersion="5" refreshedVersion="8" minRefreshableVersion="3" recordCount="0" supportSubquery="1" supportAdvancedDrill="1" xr:uid="{8EC64F06-BB8B-4C8B-83FE-1A59249A7676}">
  <cacheSource type="external" connectionId="2"/>
  <cacheFields count="3">
    <cacheField name="[Measures].[Mín. de TransporteActivo]" caption="Mín. de TransporteActivo" numFmtId="0" hierarchy="89" level="32767"/>
    <cacheField name="[RegularNoregular2019].[Tipo usuario].[Tipo usuario]" caption="Tipo usuario" numFmtId="0" hierarchy="1" level="1">
      <sharedItems containsSemiMixedTypes="0" containsNonDate="0" containsString="0"/>
    </cacheField>
    <cacheField name="[RegularNoregular2019].[Grupo edad].[Grupo edad]" caption="Grupo edad" numFmtId="0" hierarchy="18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0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0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0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36574071" createdVersion="5" refreshedVersion="8" minRefreshableVersion="3" recordCount="0" supportSubquery="1" supportAdvancedDrill="1" xr:uid="{408213B3-2EF4-4837-86BF-1BA52BE03CA4}">
  <cacheSource type="external" connectionId="2"/>
  <cacheFields count="3">
    <cacheField name="[Measures].[Máx. de TransporteActivo]" caption="Máx. de TransporteActivo" numFmtId="0" hierarchy="90" level="32767"/>
    <cacheField name="[RegularNoregular2019].[Tipo usuario].[Tipo usuario]" caption="Tipo usuario" numFmtId="0" hierarchy="1" level="1">
      <sharedItems containsSemiMixedTypes="0" containsNonDate="0" containsString="0"/>
    </cacheField>
    <cacheField name="[RegularNoregular2019].[Grupo edad].[Grupo edad]" caption="Grupo edad" numFmtId="0" hierarchy="18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0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0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0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5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36921294" createdVersion="5" refreshedVersion="8" minRefreshableVersion="3" recordCount="0" supportSubquery="1" supportAdvancedDrill="1" xr:uid="{0B71176E-3D04-4328-9E96-B245FE1BC901}">
  <cacheSource type="external" connectionId="2"/>
  <cacheFields count="3">
    <cacheField name="[Measures].[Promedio de IMC]" caption="Promedio de IMC" numFmtId="0" hierarchy="92" level="32767"/>
    <cacheField name="[RegularNoregular2019].[Tipo usuario].[Tipo usuario]" caption="Tipo usuario" numFmtId="0" hierarchy="1" level="1">
      <sharedItems containsSemiMixedTypes="0" containsNonDate="0" containsString="0"/>
    </cacheField>
    <cacheField name="[RegularNoregular2019].[Grupo edad].[Grupo edad]" caption="Grupo edad" numFmtId="0" hierarchy="18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0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0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0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6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37152779" createdVersion="5" refreshedVersion="8" minRefreshableVersion="3" recordCount="0" supportSubquery="1" supportAdvancedDrill="1" xr:uid="{0D1CD222-11EB-45CC-AE57-68013E6E39B8}">
  <cacheSource type="external" connectionId="2"/>
  <cacheFields count="3">
    <cacheField name="[Measures].[StdDev de IMC]" caption="StdDev de IMC" numFmtId="0" hierarchy="93" level="32767"/>
    <cacheField name="[RegularNoregular2019].[Tipo usuario].[Tipo usuario]" caption="Tipo usuario" numFmtId="0" hierarchy="1" level="1">
      <sharedItems containsSemiMixedTypes="0" containsNonDate="0" containsString="0"/>
    </cacheField>
    <cacheField name="[RegularNoregular2019].[Grupo edad].[Grupo edad]" caption="Grupo edad" numFmtId="0" hierarchy="18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0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0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0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7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37500002" createdVersion="5" refreshedVersion="8" minRefreshableVersion="3" recordCount="0" supportSubquery="1" supportAdvancedDrill="1" xr:uid="{B44220EC-D87C-406A-B61E-B3F7B28C3672}">
  <cacheSource type="external" connectionId="2"/>
  <cacheFields count="3">
    <cacheField name="[Measures].[Mín. de IMC]" caption="Mín. de IMC" numFmtId="0" hierarchy="94" level="32767"/>
    <cacheField name="[RegularNoregular2019].[Tipo usuario].[Tipo usuario]" caption="Tipo usuario" numFmtId="0" hierarchy="1" level="1">
      <sharedItems containsSemiMixedTypes="0" containsNonDate="0" containsString="0"/>
    </cacheField>
    <cacheField name="[RegularNoregular2019].[Grupo edad].[Grupo edad]" caption="Grupo edad" numFmtId="0" hierarchy="18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0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0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0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8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37847225" createdVersion="5" refreshedVersion="8" minRefreshableVersion="3" recordCount="0" supportSubquery="1" supportAdvancedDrill="1" xr:uid="{DCD8D3AC-EDBC-46A1-905F-E4BD8D9EDAE6}">
  <cacheSource type="external" connectionId="2"/>
  <cacheFields count="3">
    <cacheField name="[Measures].[Máx. de IMC]" caption="Máx. de IMC" numFmtId="0" hierarchy="95" level="32767"/>
    <cacheField name="[RegularNoregular2019].[Tipo usuario].[Tipo usuario]" caption="Tipo usuario" numFmtId="0" hierarchy="1" level="1">
      <sharedItems containsSemiMixedTypes="0" containsNonDate="0" containsString="0"/>
    </cacheField>
    <cacheField name="[RegularNoregular2019].[Grupo edad].[Grupo edad]" caption="Grupo edad" numFmtId="0" hierarchy="18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0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0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0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9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38078703" createdVersion="5" refreshedVersion="8" minRefreshableVersion="3" recordCount="0" supportSubquery="1" supportAdvancedDrill="1" xr:uid="{467E9340-C8C0-42CC-89D6-BFCBEE41E0BB}">
  <cacheSource type="external" connectionId="2"/>
  <cacheFields count="3">
    <cacheField name="[Measures].[Promedio de Frutas Verduras]" caption="Promedio de Frutas Verduras" numFmtId="0" hierarchy="97" level="32767"/>
    <cacheField name="[RegularNoregular2019].[Tipo usuario].[Tipo usuario]" caption="Tipo usuario" numFmtId="0" hierarchy="1" level="1">
      <sharedItems containsSemiMixedTypes="0" containsNonDate="0" containsString="0"/>
    </cacheField>
    <cacheField name="[RegularNoregular2019].[Grupo edad].[Grupo edad]" caption="Grupo edad" numFmtId="0" hierarchy="18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0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0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0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0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39699073" createdVersion="5" refreshedVersion="8" minRefreshableVersion="3" recordCount="0" supportSubquery="1" supportAdvancedDrill="1" xr:uid="{C280AA30-78F5-47E5-9BE9-4419357C2DA6}">
  <cacheSource type="external" connectionId="2"/>
  <cacheFields count="3">
    <cacheField name="[Measures].[StdDev de Afisica1]" caption="StdDev de Afisica1" numFmtId="0" hierarchy="83" level="32767"/>
    <cacheField name="[RegularNoregular2019].[Tipo usuario].[Tipo usuario]" caption="Tipo usuario" numFmtId="0" hierarchy="1" level="1">
      <sharedItems containsSemiMixedTypes="0" containsNonDate="0" containsString="0"/>
    </cacheField>
    <cacheField name="[RegularNoregular2019].[Grupo edad].[Grupo edad]" caption="Grupo edad" numFmtId="0" hierarchy="18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0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0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0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40046296" createdVersion="5" refreshedVersion="8" minRefreshableVersion="3" recordCount="0" supportSubquery="1" supportAdvancedDrill="1" xr:uid="{BA6540C7-E0CC-417B-BCC0-620A480AA1B5}">
  <cacheSource type="external" connectionId="2"/>
  <cacheFields count="3">
    <cacheField name="[Measures].[Mín. de Afisica1]" caption="Mín. de Afisica1" numFmtId="0" hierarchy="84" level="32767"/>
    <cacheField name="[RegularNoregular2019].[Tipo usuario].[Tipo usuario]" caption="Tipo usuario" numFmtId="0" hierarchy="1" level="1">
      <sharedItems containsSemiMixedTypes="0" containsNonDate="0" containsString="0"/>
    </cacheField>
    <cacheField name="[RegularNoregular2019].[Grupo edad].[Grupo edad]" caption="Grupo edad" numFmtId="0" hierarchy="18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0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0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0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40509258" createdVersion="5" refreshedVersion="8" minRefreshableVersion="3" recordCount="0" supportSubquery="1" supportAdvancedDrill="1" xr:uid="{F45E367C-2685-42C0-9B5E-F11499D53BBE}">
  <cacheSource type="external" connectionId="2"/>
  <cacheFields count="3">
    <cacheField name="[Measures].[Máx. de Afisica1]" caption="Máx. de Afisica1" numFmtId="0" hierarchy="85" level="32767"/>
    <cacheField name="[RegularNoregular2019].[Tipo usuario].[Tipo usuario]" caption="Tipo usuario" numFmtId="0" hierarchy="1" level="1">
      <sharedItems containsSemiMixedTypes="0" containsNonDate="0" containsString="0"/>
    </cacheField>
    <cacheField name="[RegularNoregular2019].[Grupo edad].[Grupo edad]" caption="Grupo edad" numFmtId="0" hierarchy="18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0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0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0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3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40856482" createdVersion="5" refreshedVersion="8" minRefreshableVersion="3" recordCount="0" supportSubquery="1" supportAdvancedDrill="1" xr:uid="{3C736911-652C-41F1-BBC8-66576E02B2C0}">
  <cacheSource type="external" connectionId="2"/>
  <cacheFields count="3">
    <cacheField name="[Measures].[Promedio de TransporteActivo]" caption="Promedio de TransporteActivo" numFmtId="0" hierarchy="87" level="32767"/>
    <cacheField name="[RegularNoregular2019].[Tipo usuario].[Tipo usuario]" caption="Tipo usuario" numFmtId="0" hierarchy="1" level="1">
      <sharedItems containsSemiMixedTypes="0" containsNonDate="0" containsString="0"/>
    </cacheField>
    <cacheField name="[RegularNoregular2019].[Grupo edad].[Grupo edad]" caption="Grupo edad" numFmtId="0" hierarchy="18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0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0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0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4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78587961" createdVersion="5" refreshedVersion="8" minRefreshableVersion="3" recordCount="0" supportSubquery="1" supportAdvancedDrill="1" xr:uid="{0C3C93DF-31BB-40C3-BBE9-60642A21C37E}">
  <cacheSource type="external" connectionId="2"/>
  <cacheFields count="4">
    <cacheField name="[RegularNoregular2019].[Género].[Género]" caption="Género" numFmtId="0" hierarchy="15" level="1">
      <sharedItems count="3">
        <s v="Femenino"/>
        <s v="Masculino"/>
        <s v="Intersexual" u="1"/>
      </sharedItems>
    </cacheField>
    <cacheField name="[Measures].[Promedio de edad]" caption="Promedio de edad" numFmtId="0" hierarchy="102" level="32767"/>
    <cacheField name="[RegularNoregular2019].[Grupo edad].[Grupo edad]" caption="Grupo edad" numFmtId="0" hierarchy="18" level="1">
      <sharedItems containsSemiMixedTypes="0" containsNonDate="0" containsString="0"/>
    </cacheField>
    <cacheField name="[RegularNoregular2019].[Tipo_Programa].[Tipo_Programa]" caption="Tipo_Programa" numFmtId="0" hierarchy="73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/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5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78935184" createdVersion="5" refreshedVersion="8" minRefreshableVersion="3" recordCount="0" supportSubquery="1" supportAdvancedDrill="1" xr:uid="{1B9A3917-2F62-4E30-9030-F31C2CA45EBD}">
  <cacheSource type="external" connectionId="2"/>
  <cacheFields count="3">
    <cacheField name="[Measures].[StdDev de Frutas Verduras]" caption="StdDev de Frutas Verduras" numFmtId="0" hierarchy="98" level="32767"/>
    <cacheField name="[RegularNoregular2019].[Grupo edad].[Grupo edad]" caption="Grupo edad" numFmtId="0" hierarchy="18" level="1">
      <sharedItems containsSemiMixedTypes="0" containsNonDate="0" containsString="0"/>
    </cacheField>
    <cacheField name="[RegularNoregular2019].[Tipo_Programa].[Tipo_Programa]" caption="Tipo_Programa" numFmtId="0" hierarchy="73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/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6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79282407" createdVersion="5" refreshedVersion="8" minRefreshableVersion="3" recordCount="0" supportSubquery="1" supportAdvancedDrill="1" xr:uid="{30635192-6F57-4AD2-BE02-78A2CAB62711}">
  <cacheSource type="external" connectionId="2"/>
  <cacheFields count="3">
    <cacheField name="[Measures].[Mín. de Frutas Verduras]" caption="Mín. de Frutas Verduras" numFmtId="0" hierarchy="99" level="32767"/>
    <cacheField name="[RegularNoregular2019].[Grupo edad].[Grupo edad]" caption="Grupo edad" numFmtId="0" hierarchy="18" level="1">
      <sharedItems containsSemiMixedTypes="0" containsNonDate="0" containsString="0"/>
    </cacheField>
    <cacheField name="[RegularNoregular2019].[Tipo_Programa].[Tipo_Programa]" caption="Tipo_Programa" numFmtId="0" hierarchy="73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/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7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7962963" createdVersion="5" refreshedVersion="8" minRefreshableVersion="3" recordCount="0" supportSubquery="1" supportAdvancedDrill="1" xr:uid="{048CB152-5B7A-4C79-8A8B-8F9649F204FA}">
  <cacheSource type="external" connectionId="2"/>
  <cacheFields count="3">
    <cacheField name="[Measures].[Máx. de Frutas Verduras]" caption="Máx. de Frutas Verduras" numFmtId="0" hierarchy="100" level="32767"/>
    <cacheField name="[RegularNoregular2019].[Grupo edad].[Grupo edad]" caption="Grupo edad" numFmtId="0" hierarchy="18" level="1">
      <sharedItems containsSemiMixedTypes="0" containsNonDate="0" containsString="0"/>
    </cacheField>
    <cacheField name="[RegularNoregular2019].[Tipo_Programa].[Tipo_Programa]" caption="Tipo_Programa" numFmtId="0" hierarchy="73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/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8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80208331" createdVersion="5" refreshedVersion="8" minRefreshableVersion="3" recordCount="0" supportSubquery="1" supportAdvancedDrill="1" xr:uid="{D71807C3-9DB6-43DD-B1E7-02B286FE20EF}">
  <cacheSource type="external" connectionId="2"/>
  <cacheFields count="5">
    <cacheField name="[RegularNoregular2019].[Condición].[Condición]" caption="Condición" numFmtId="0" hierarchy="25" level="1">
      <sharedItems count="5">
        <s v="Desmovilizado"/>
        <s v="Desplazado"/>
        <s v="Ninguno"/>
        <s v="Reinsertado"/>
        <s v="Víctimas"/>
      </sharedItems>
    </cacheField>
    <cacheField name="[RegularNoregular2019].[Tipo usuario].[Tipo usuario]" caption="Tipo usuario" numFmtId="0" hierarchy="1" level="1">
      <sharedItems count="2">
        <s v="No regular"/>
        <s v="Regular"/>
      </sharedItems>
    </cacheField>
    <cacheField name="[Measures].[Recuento de Condición]" caption="Recuento de Condición" numFmtId="0" hierarchy="103" level="32767"/>
    <cacheField name="[RegularNoregular2019].[Grupo edad].[Grupo edad]" caption="Grupo edad" numFmtId="0" hierarchy="18" level="1">
      <sharedItems containsSemiMixedTypes="0" containsNonDate="0" containsString="0"/>
    </cacheField>
    <cacheField name="[RegularNoregular2019].[Tipo_Programa].[Tipo_Programa]" caption="Tipo_Programa" numFmtId="0" hierarchy="73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>
      <fieldsUsage count="2">
        <fieldUsage x="-1"/>
        <fieldUsage x="4"/>
      </fieldsUsage>
    </cacheHierarchy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9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80787039" createdVersion="5" refreshedVersion="8" minRefreshableVersion="3" recordCount="0" supportSubquery="1" supportAdvancedDrill="1" xr:uid="{25553B67-562D-4169-A63D-EF5C0E839755}">
  <cacheSource type="external" connectionId="2"/>
  <cacheFields count="4">
    <cacheField name="[RegularNoregular2019].[Género].[Género]" caption="Género" numFmtId="0" hierarchy="15" level="1">
      <sharedItems count="2">
        <s v="Femenino"/>
        <s v="Masculino"/>
      </sharedItems>
    </cacheField>
    <cacheField name="[Measures].[Recuento de Género]" caption="Recuento de Género" numFmtId="0" hierarchy="105" level="32767"/>
    <cacheField name="[RegularNoregular2019].[Grupo edad].[Grupo edad]" caption="Grupo edad" numFmtId="0" hierarchy="18" level="1">
      <sharedItems containsSemiMixedTypes="0" containsNonDate="0" containsString="0"/>
    </cacheField>
    <cacheField name="[RegularNoregular2019].[Tipo_Programa].[Tipo_Programa]" caption="Tipo_Programa" numFmtId="0" hierarchy="73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/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0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63081250001" createdVersion="5" refreshedVersion="8" minRefreshableVersion="3" recordCount="0" supportSubquery="1" supportAdvancedDrill="1" xr:uid="{6E2D1F99-838D-46AA-ADD2-164B5ED7C505}">
  <cacheSource type="external" connectionId="2"/>
  <cacheFields count="3">
    <cacheField name="[RegularNoregular2019].[Tipo_Programa].[Tipo_Programa]" caption="Tipo_Programa" numFmtId="0" hierarchy="73" level="1">
      <sharedItems count="2">
        <s v="Departamental"/>
        <s v="Municipal"/>
      </sharedItems>
    </cacheField>
    <cacheField name="[Measures].[Recuento de Tipo_Programa]" caption="Recuento de Tipo_Programa" numFmtId="0" hierarchy="106" level="32767"/>
    <cacheField name="[RegularNoregular2019].[Grupo edad].[Grupo edad]" caption="Grupo edad" numFmtId="0" hierarchy="18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/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58101852" createdVersion="5" refreshedVersion="8" minRefreshableVersion="3" recordCount="0" supportSubquery="1" supportAdvancedDrill="1" xr:uid="{33468F65-EC17-43F2-A911-1523BBF8C4DE}">
  <cacheSource type="external" connectionId="2"/>
  <cacheFields count="4">
    <cacheField name="[RegularNoregular2019].[Género].[Género]" caption="Género" numFmtId="0" hierarchy="15" level="1">
      <sharedItems count="3">
        <s v="Femenino"/>
        <s v="Intersexual"/>
        <s v="Masculino"/>
      </sharedItems>
    </cacheField>
    <cacheField name="[Measures].[Recuento de Género]" caption="Recuento de Género" numFmtId="0" hierarchy="105" level="32767"/>
    <cacheField name="[RegularNoregular2019].[Zona].[Zona]" caption="Zona" numFmtId="0" hierarchy="21" level="1">
      <sharedItems count="2">
        <s v="Rural"/>
        <s v="Urbana"/>
      </sharedItems>
    </cacheField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0" memberValueDatatype="130" unbalanced="0"/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59027776" createdVersion="5" refreshedVersion="8" minRefreshableVersion="3" recordCount="0" supportSubquery="1" supportAdvancedDrill="1" xr:uid="{40D2D69F-77D7-4B5D-8F10-88563C328050}">
  <cacheSource type="external" connectionId="2"/>
  <cacheFields count="3">
    <cacheField name="[RegularNoregular2019].[Género].[Género]" caption="Género" numFmtId="0" hierarchy="15" level="1">
      <sharedItems count="3">
        <s v="Femenino"/>
        <s v="Intersexual"/>
        <s v="Masculino"/>
      </sharedItems>
    </cacheField>
    <cacheField name="[Measures].[Recuento de Género]" caption="Recuento de Género" numFmtId="0" hierarchy="105" level="32767"/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0" memberValueDatatype="130" unbalanced="0"/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3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59722222" createdVersion="5" refreshedVersion="8" minRefreshableVersion="3" recordCount="0" supportSubquery="1" supportAdvancedDrill="1" xr:uid="{E53B06B9-F5CC-4E99-AD09-5051F4A21377}">
  <cacheSource type="external" connectionId="2"/>
  <cacheFields count="3">
    <cacheField name="[RegularNoregular2019].[Condición].[Condición]" caption="Condición" numFmtId="0" hierarchy="25" level="1">
      <sharedItems count="5">
        <s v="Desmovilizado"/>
        <s v="Desplazado"/>
        <s v="Ninguno"/>
        <s v="Reinsertado"/>
        <s v="Víctimas"/>
      </sharedItems>
    </cacheField>
    <cacheField name="[Measures].[Recuento de Condición]" caption="Recuento de Condición" numFmtId="0" hierarchy="103" level="32767"/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0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0" memberValueDatatype="130" unbalanced="0"/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4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60879631" createdVersion="5" refreshedVersion="8" minRefreshableVersion="3" recordCount="0" supportSubquery="1" supportAdvancedDrill="1" xr:uid="{5C9416AD-AB27-48D3-B809-963A19CADE9C}">
  <cacheSource type="external" connectionId="2"/>
  <cacheFields count="3">
    <cacheField name="[RegularNoregular2019].[Grupo poblacional].[Grupo poblacional]" caption="Grupo poblacional" numFmtId="0" hierarchy="26" level="1">
      <sharedItems count="10">
        <s v="Discap. Auditiva"/>
        <s v="Discap. Cognitiva"/>
        <s v="Discap. Física"/>
        <s v="Discap. Visual"/>
        <s v="Embarazada"/>
        <s v="LGTBI"/>
        <s v="Ninguno"/>
        <s v="Otros"/>
        <s v="Población carcelaria"/>
        <s v="Población carcelaria, ninguno"/>
      </sharedItems>
    </cacheField>
    <cacheField name="[Measures].[Recuento de Grupo poblacional]" caption="Recuento de Grupo poblacional" numFmtId="0" hierarchy="107" level="32767"/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0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0" memberValueDatatype="130" unbalanced="0"/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5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61805555" createdVersion="5" refreshedVersion="8" minRefreshableVersion="3" recordCount="0" supportSubquery="1" supportAdvancedDrill="1" xr:uid="{F1EF7B1B-1547-42DC-8BB2-DF3EA0AC1975}">
  <cacheSource type="external" connectionId="2"/>
  <cacheFields count="3">
    <cacheField name="[RegularNoregular2019].[Etnia].[Etnia]" caption="Etnia" numFmtId="0" hierarchy="24" level="1">
      <sharedItems count="7">
        <s v="Afro"/>
        <s v="Campesinos"/>
        <s v="Indígena"/>
        <s v="Ninguno"/>
        <s v="Palenquero"/>
        <s v="Raizal"/>
        <s v="Rom"/>
      </sharedItems>
    </cacheField>
    <cacheField name="[Measures].[Recuento de Etnia]" caption="Recuento de Etnia" numFmtId="0" hierarchy="108" level="32767"/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0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0" memberValueDatatype="130" unbalanced="0"/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6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62384262" createdVersion="5" refreshedVersion="8" minRefreshableVersion="3" recordCount="0" supportSubquery="1" supportAdvancedDrill="1" xr:uid="{C4F58ABE-C979-4EC6-9A4C-910070A26E96}">
  <cacheSource type="external" connectionId="2"/>
  <cacheFields count="4">
    <cacheField name="[RegularNoregular2019].[Género].[Género]" caption="Género" numFmtId="0" hierarchy="15" level="1">
      <sharedItems count="3">
        <s v="Femenino"/>
        <s v="Intersexual"/>
        <s v="Masculino"/>
      </sharedItems>
    </cacheField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Measures].[Recuento de Actividad fíSíca]" caption="Recuento de Actividad fíSíca" numFmtId="0" hierarchy="109" level="32767"/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0" memberValueDatatype="130" unbalanced="0"/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7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63194448" createdVersion="5" refreshedVersion="8" minRefreshableVersion="3" recordCount="0" supportSubquery="1" supportAdvancedDrill="1" xr:uid="{5D96AB19-BEEC-4EDE-86D6-3BDD3DB04FD4}">
  <cacheSource type="external" connectionId="2"/>
  <cacheFields count="4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Measures].[Recuento de Actividad fíSíca]" caption="Recuento de Actividad fíSíca" numFmtId="0" hierarchy="109" level="32767"/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0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8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63888887" createdVersion="5" refreshedVersion="8" minRefreshableVersion="3" recordCount="0" supportSubquery="1" supportAdvancedDrill="1" xr:uid="{2EADE442-2C80-4C6B-8AB2-2FDB807072FD}">
  <cacheSource type="external" connectionId="2"/>
  <cacheFields count="4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Measures].[Recuento de Actividad fíSíca]" caption="Recuento de Actividad fíSíca" numFmtId="0" hierarchy="109" level="32767"/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0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9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64467595" createdVersion="5" refreshedVersion="8" minRefreshableVersion="3" recordCount="0" supportSubquery="1" supportAdvancedDrill="1" xr:uid="{2B145CAA-5400-4EAD-9EBA-2D4F84900B61}">
  <cacheSource type="external" connectionId="2"/>
  <cacheFields count="5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Zona].[Zona]" caption="Zona" numFmtId="0" hierarchy="21" level="1">
      <sharedItems count="2">
        <s v="Rural"/>
        <s v="Urbana"/>
      </sharedItems>
    </cacheField>
    <cacheField name="[Measures].[Recuento de Zona]" caption="Recuento de Zona" numFmtId="0" hierarchy="110" level="32767"/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4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0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0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65162034" createdVersion="5" refreshedVersion="8" minRefreshableVersion="3" recordCount="0" supportSubquery="1" supportAdvancedDrill="1" xr:uid="{05CC7605-AD8C-4F38-AC2B-C95EBB94A55F}">
  <cacheSource type="external" connectionId="2"/>
  <cacheFields count="5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Measures].[Recuento de Actividad fíSíca]" caption="Recuento de Actividad fíSíca" numFmtId="0" hierarchy="109" level="32767"/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Zona].[Zona]" caption="Zona" numFmtId="0" hierarchy="21" level="1">
      <sharedItems count="2">
        <s v="Rural"/>
        <s v="Urbana"/>
      </sharedItems>
    </cacheField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4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0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6585648" createdVersion="5" refreshedVersion="8" minRefreshableVersion="3" recordCount="0" supportSubquery="1" supportAdvancedDrill="1" xr:uid="{B96A017C-6244-44CB-9B49-282BA89DB42A}">
  <cacheSource type="external" connectionId="2"/>
  <cacheFields count="4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Measures].[Promedio de Frutas Verduras]" caption="Promedio de Frutas Verduras" numFmtId="0" hierarchy="97" level="32767"/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0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66550927" createdVersion="5" refreshedVersion="8" minRefreshableVersion="3" recordCount="0" supportSubquery="1" supportAdvancedDrill="1" xr:uid="{BB8D0B47-7F43-4FC4-8172-791283EEA43D}">
  <cacheSource type="external" connectionId="2"/>
  <cacheFields count="6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Measures].[Promedio de Frutas Verduras]" caption="Promedio de Frutas Verduras" numFmtId="0" hierarchy="97" level="32767"/>
    <cacheField name="[RegularNoregular2019].[Género].[Género]" caption="Género" numFmtId="0" hierarchy="15" level="1">
      <sharedItems count="3">
        <s v="Femenino"/>
        <s v="Intersexual"/>
        <s v="Masculino"/>
      </sharedItems>
    </cacheField>
    <cacheField name="[RegularNoregular2019].[Zona].[Zona]" caption="Zona" numFmtId="0" hierarchy="21" level="1">
      <sharedItems count="2">
        <s v="Rural"/>
        <s v="Urbana"/>
      </sharedItems>
    </cacheField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5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2" memberValueDatatype="130" unbalanced="0">
      <fieldsUsage count="2">
        <fieldUsage x="-1"/>
        <fieldUsage x="4"/>
      </fieldsUsage>
    </cacheHierarchy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3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67476851" createdVersion="5" refreshedVersion="8" minRefreshableVersion="3" recordCount="0" supportSubquery="1" supportAdvancedDrill="1" xr:uid="{788EC510-485B-4F94-A205-F6C6F8FF11B2}">
  <cacheSource type="external" connectionId="2"/>
  <cacheFields count="4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Measures].[Promedio de IMC]" caption="Promedio de IMC" numFmtId="0" hierarchy="92" level="32767"/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0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4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68287036" createdVersion="5" refreshedVersion="8" minRefreshableVersion="3" recordCount="0" supportSubquery="1" supportAdvancedDrill="1" xr:uid="{BBE61944-148D-43DB-B7C3-C039CFEC8844}">
  <cacheSource type="external" connectionId="2"/>
  <cacheFields count="4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Measures].[Promedio de IMC]" caption="Promedio de IMC" numFmtId="0" hierarchy="92" level="32767"/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0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5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69097221" createdVersion="5" refreshedVersion="8" minRefreshableVersion="3" recordCount="0" supportSubquery="1" supportAdvancedDrill="1" xr:uid="{D345F9C0-2665-4794-B723-8D9D17CDB54C}">
  <cacheSource type="external" connectionId="2"/>
  <cacheFields count="4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Measures].[Promedio de Peso]" caption="Promedio de Peso" numFmtId="0" hierarchy="112" level="32767"/>
    <cacheField name="[RegularNoregular2019].[Tipo usuario].[Tipo usuario]" caption="Tipo usuario" numFmtId="0" hierarchy="1" level="1">
      <sharedItems count="2">
        <s v="No regular"/>
        <s v="Regular"/>
      </sharedItems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0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6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69791668" createdVersion="5" refreshedVersion="8" minRefreshableVersion="3" recordCount="0" supportSubquery="1" supportAdvancedDrill="1" xr:uid="{310291AB-AF45-4CBD-9050-53BFA53B155A}">
  <cacheSource type="external" connectionId="2"/>
  <cacheFields count="4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Measures].[Promedio de Cintura]" caption="Promedio de Cintura" numFmtId="0" hierarchy="114" level="32767"/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0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7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70486114" createdVersion="5" refreshedVersion="8" minRefreshableVersion="3" recordCount="0" supportSubquery="1" supportAdvancedDrill="1" xr:uid="{E1699035-D281-4CE0-9ADA-81D4CC33EABA}">
  <cacheSource type="external" connectionId="2"/>
  <cacheFields count="5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Measures].[Promedio de Talla]" caption="Promedio de Talla" numFmtId="0" hierarchy="116" level="32767"/>
    <cacheField name="[RegularNoregular2019].[Género].[Género]" caption="Género" numFmtId="0" hierarchy="15" level="1">
      <sharedItems count="3">
        <s v="Femenino"/>
        <s v="Intersexual"/>
        <s v="Masculino"/>
      </sharedItems>
    </cacheField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4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8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71296299" createdVersion="5" refreshedVersion="8" minRefreshableVersion="3" recordCount="0" supportSubquery="1" supportAdvancedDrill="1" xr:uid="{D011E300-FD07-4E78-8687-BFC9580C6E05}">
  <cacheSource type="external" connectionId="2"/>
  <cacheFields count="5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Measures].[Promedio de Cintura]" caption="Promedio de Cintura" numFmtId="0" hierarchy="114" level="32767"/>
    <cacheField name="[RegularNoregular2019].[Región].[Región]" caption="Región" numFmtId="0" hierarchy="74" level="1">
      <sharedItems count="7">
        <s v="Amazonía"/>
        <s v="Caribe"/>
        <s v="Central"/>
        <s v="Eje Cafetero y Antioquia"/>
        <s v="Llanos-Orinoquía"/>
        <s v="Pacífico"/>
        <s v="Santanderes"/>
      </sharedItems>
    </cacheField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4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0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9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7291667" createdVersion="5" refreshedVersion="8" minRefreshableVersion="3" recordCount="0" supportSubquery="1" supportAdvancedDrill="1" xr:uid="{9DFE03C7-246A-41CB-9095-BD31BD52F4CF}">
  <cacheSource type="external" connectionId="2"/>
  <cacheFields count="5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Measures].[Recuento de Estado de salud]" caption="Recuento de Estado de salud" numFmtId="0" hierarchy="117" level="32767"/>
    <cacheField name="[RegularNoregular2019].[Estado de salud].[Estado de salud]" caption="Estado de salud" numFmtId="0" hierarchy="56" level="1">
      <sharedItems count="5">
        <s v="Bueno"/>
        <s v="Excelente"/>
        <s v="Malo"/>
        <s v="Muy bueno"/>
        <s v="Regular"/>
      </sharedItems>
    </cacheField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4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0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7453704" createdVersion="5" refreshedVersion="8" minRefreshableVersion="3" recordCount="0" supportSubquery="1" supportAdvancedDrill="1" xr:uid="{5A2BAB0C-AC66-4466-9569-038C63336482}">
  <cacheSource type="external" connectionId="2"/>
  <cacheFields count="6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Estado de salud].[Estado de salud]" caption="Estado de salud" numFmtId="0" hierarchy="56" level="1">
      <sharedItems count="5">
        <s v="Bueno"/>
        <s v="Excelente"/>
        <s v="Malo"/>
        <s v="Muy bueno"/>
        <s v="Regular"/>
      </sharedItems>
    </cacheField>
    <cacheField name="[RegularNoregular2019].[Género].[Género]" caption="Género" numFmtId="0" hierarchy="15" level="1">
      <sharedItems containsSemiMixedTypes="0" containsNonDate="0" containsString="0"/>
    </cacheField>
    <cacheField name="[Measures].[Recuento de Género]" caption="Recuento de Género" numFmtId="0" hierarchy="105" level="32767"/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5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75462964" createdVersion="5" refreshedVersion="8" minRefreshableVersion="3" recordCount="0" supportSubquery="1" supportAdvancedDrill="1" xr:uid="{C0A51B9A-27F0-440B-AB9A-A9F3F81A3C10}">
  <cacheSource type="external" connectionId="2"/>
  <cacheFields count="6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Estado de salud].[Estado de salud]" caption="Estado de salud" numFmtId="0" hierarchy="56" level="1">
      <sharedItems count="5">
        <s v="Bueno"/>
        <s v="Excelente"/>
        <s v="Malo"/>
        <s v="Muy bueno"/>
        <s v="Regular"/>
      </sharedItems>
    </cacheField>
    <cacheField name="[Measures].[Recuento de Fumador]" caption="Recuento de Fumador" numFmtId="0" hierarchy="118" level="32767"/>
    <cacheField name="[RegularNoregular2019].[Fumador].[Fumador]" caption="Fumador" numFmtId="0" hierarchy="42" level="1">
      <sharedItems count="2">
        <s v="No"/>
        <s v="Sí"/>
      </sharedItems>
    </cacheField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5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2" memberValueDatatype="130" unbalanced="0">
      <fieldsUsage count="2">
        <fieldUsage x="-1"/>
        <fieldUsage x="4"/>
      </fieldsUsage>
    </cacheHierarchy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76388887" createdVersion="5" refreshedVersion="8" minRefreshableVersion="3" recordCount="0" supportSubquery="1" supportAdvancedDrill="1" xr:uid="{F0F2D57D-45AD-4244-8944-34163E593CB3}">
  <cacheSource type="external" connectionId="2"/>
  <cacheFields count="6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Estado de salud].[Estado de salud]" caption="Estado de salud" numFmtId="0" hierarchy="56" level="1">
      <sharedItems count="5">
        <s v="Bueno"/>
        <s v="Excelente"/>
        <s v="Malo"/>
        <s v="Muy bueno"/>
        <s v="Regular"/>
      </sharedItems>
    </cacheField>
    <cacheField name="[RegularNoregular2019].[Adiciona sal].[Adiciona sal]" caption="Adiciona sal" numFmtId="0" hierarchy="43" level="1">
      <sharedItems count="2">
        <s v="No"/>
        <s v="Sí"/>
      </sharedItems>
    </cacheField>
    <cacheField name="[Measures].[Recuento de Adiciona sal]" caption="Recuento de Adiciona sal" numFmtId="0" hierarchy="119" level="32767"/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5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3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77314811" createdVersion="5" refreshedVersion="8" minRefreshableVersion="3" recordCount="0" supportSubquery="1" supportAdvancedDrill="1" xr:uid="{6966ECE1-B458-4B80-9476-0FA824949350}">
  <cacheSource type="external" connectionId="2"/>
  <cacheFields count="6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Estado de salud].[Estado de salud]" caption="Estado de salud" numFmtId="0" hierarchy="56" level="1">
      <sharedItems count="5">
        <s v="Bueno"/>
        <s v="Excelente"/>
        <s v="Malo"/>
        <s v="Muy bueno"/>
        <s v="Regular"/>
      </sharedItems>
    </cacheField>
    <cacheField name="[RegularNoregular2019].[Azúcar alta].[Azúcar alta]" caption="Azúcar alta" numFmtId="0" hierarchy="58" level="1">
      <sharedItems count="2">
        <s v="No"/>
        <s v="Sí"/>
      </sharedItems>
    </cacheField>
    <cacheField name="[Measures].[Recuento de Azúcar alta]" caption="Recuento de Azúcar alta" numFmtId="0" hierarchy="120" level="32767"/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5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4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78124996" createdVersion="5" refreshedVersion="8" minRefreshableVersion="3" recordCount="0" supportSubquery="1" supportAdvancedDrill="1" xr:uid="{CB8F4500-2685-4B30-B4DC-E8E6CDB095D7}">
  <cacheSource type="external" connectionId="2"/>
  <cacheFields count="6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Estado de salud].[Estado de salud]" caption="Estado de salud" numFmtId="0" hierarchy="56" level="1">
      <sharedItems count="5">
        <s v="Bueno"/>
        <s v="Excelente"/>
        <s v="Malo"/>
        <s v="Muy bueno"/>
        <s v="Regular"/>
      </sharedItems>
    </cacheField>
    <cacheField name="[RegularNoregular2019].[Presión arterial alta].[Presión arterial alta]" caption="Presión arterial alta" numFmtId="0" hierarchy="57" level="1">
      <sharedItems count="2">
        <s v="No"/>
        <s v="Sí"/>
      </sharedItems>
    </cacheField>
    <cacheField name="[Measures].[Recuento de Presión arterial alta]" caption="Recuento de Presión arterial alta" numFmtId="0" hierarchy="121" level="32767"/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5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5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78819443" createdVersion="5" refreshedVersion="8" minRefreshableVersion="3" recordCount="0" supportSubquery="1" supportAdvancedDrill="1" xr:uid="{0F2489C1-E17D-444C-A29B-C13252068A7C}">
  <cacheSource type="external" connectionId="2"/>
  <cacheFields count="6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Estado de salud].[Estado de salud]" caption="Estado de salud" numFmtId="0" hierarchy="56" level="1">
      <sharedItems count="5">
        <s v="Bueno"/>
        <s v="Excelente"/>
        <s v="Malo"/>
        <s v="Muy bueno"/>
        <s v="Regular"/>
      </sharedItems>
    </cacheField>
    <cacheField name="[Measures].[Promedio de sentado]" caption="Promedio de sentado" numFmtId="0" hierarchy="123" level="32767"/>
    <cacheField name="[RegularNoregular2019].[Zona].[Zona]" caption="Zona" numFmtId="0" hierarchy="21" level="1">
      <sharedItems count="2">
        <s v="Rural"/>
        <s v="Urbana"/>
      </sharedItems>
    </cacheField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5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2" memberValueDatatype="130" unbalanced="0">
      <fieldsUsage count="2">
        <fieldUsage x="-1"/>
        <fieldUsage x="4"/>
      </fieldsUsage>
    </cacheHierarchy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6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79513889" createdVersion="5" refreshedVersion="8" minRefreshableVersion="3" recordCount="0" supportSubquery="1" supportAdvancedDrill="1" xr:uid="{1A882BF9-F4FC-4930-8F85-D5E9C763B211}">
  <cacheSource type="external" connectionId="2"/>
  <cacheFields count="6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Estado de salud].[Estado de salud]" caption="Estado de salud" numFmtId="0" hierarchy="56" level="1">
      <sharedItems count="5">
        <s v="Bueno"/>
        <s v="Excelente"/>
        <s v="Malo"/>
        <s v="Muy bueno"/>
        <s v="Regular"/>
      </sharedItems>
    </cacheField>
    <cacheField name="[Measures].[Promedio de sentado]" caption="Promedio de sentado" numFmtId="0" hierarchy="123" level="32767"/>
    <cacheField name="[RegularNoregular2019].[Zona].[Zona]" caption="Zona" numFmtId="0" hierarchy="21" level="1">
      <sharedItems count="2">
        <s v="Rural"/>
        <s v="Urbana"/>
      </sharedItems>
    </cacheField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5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2" memberValueDatatype="130" unbalanced="0">
      <fieldsUsage count="2">
        <fieldUsage x="-1"/>
        <fieldUsage x="4"/>
      </fieldsUsage>
    </cacheHierarchy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7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80324075" createdVersion="5" refreshedVersion="8" minRefreshableVersion="3" recordCount="0" supportSubquery="1" supportAdvancedDrill="1" xr:uid="{3D4FFE17-A17F-40C1-84C2-EDE3DE5B5031}">
  <cacheSource type="external" connectionId="2"/>
  <cacheFields count="6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Estado de salud].[Estado de salud]" caption="Estado de salud" numFmtId="0" hierarchy="56" level="1">
      <sharedItems count="5">
        <s v="Bueno"/>
        <s v="Excelente"/>
        <s v="Malo"/>
        <s v="Muy bueno"/>
        <s v="Regular"/>
      </sharedItems>
    </cacheField>
    <cacheField name="[RegularNoregular2019].[Zona].[Zona]" caption="Zona" numFmtId="0" hierarchy="21" level="1">
      <sharedItems count="2">
        <s v="Rural"/>
        <s v="Urbana"/>
      </sharedItems>
    </cacheField>
    <cacheField name="[Measures].[Promedio de IMC]" caption="Promedio de IMC" numFmtId="0" hierarchy="92" level="32767"/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5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8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81018521" createdVersion="5" refreshedVersion="8" minRefreshableVersion="3" recordCount="0" supportSubquery="1" supportAdvancedDrill="1" xr:uid="{96132629-7BDD-4A3E-AB61-D30ADD1F24BE}">
  <cacheSource type="external" connectionId="2"/>
  <cacheFields count="6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Estado de salud].[Estado de salud]" caption="Estado de salud" numFmtId="0" hierarchy="56" level="1">
      <sharedItems count="5">
        <s v="Bueno"/>
        <s v="Excelente"/>
        <s v="Malo"/>
        <s v="Muy bueno"/>
        <s v="Regular"/>
      </sharedItems>
    </cacheField>
    <cacheField name="[RegularNoregular2019].[Zona].[Zona]" caption="Zona" numFmtId="0" hierarchy="21" level="1">
      <sharedItems count="2">
        <s v="Rural"/>
        <s v="Urbana"/>
      </sharedItems>
    </cacheField>
    <cacheField name="[Measures].[Promedio de Frutas Verduras]" caption="Promedio de Frutas Verduras" numFmtId="0" hierarchy="97" level="32767"/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5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9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8171296" createdVersion="5" refreshedVersion="8" minRefreshableVersion="3" recordCount="0" supportSubquery="1" supportAdvancedDrill="1" xr:uid="{85495814-450F-4C03-9DC0-0B584875CC35}">
  <cacheSource type="external" connectionId="2"/>
  <cacheFields count="6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Estado de salud].[Estado de salud]" caption="Estado de salud" numFmtId="0" hierarchy="56" level="1">
      <sharedItems count="5">
        <s v="Bueno"/>
        <s v="Excelente"/>
        <s v="Malo"/>
        <s v="Muy bueno"/>
        <s v="Regular"/>
      </sharedItems>
    </cacheField>
    <cacheField name="[RegularNoregular2019].[Zona].[Zona]" caption="Zona" numFmtId="0" hierarchy="21" level="1">
      <sharedItems count="2">
        <s v="Rural"/>
        <s v="Urbana"/>
      </sharedItems>
    </cacheField>
    <cacheField name="[Measures].[Promedio de Afisica1]" caption="Promedio de Afisica1" numFmtId="0" hierarchy="82" level="32767"/>
    <cacheField name="[RegularNoregular2019].[Tipo usuario].[Tipo usuario]" caption="Tipo usuario" numFmtId="0" hierarchy="1" level="1">
      <sharedItems containsSemiMixedTypes="0" containsNonDate="0" containsString="0"/>
    </cacheField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2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5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2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2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2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2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2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2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2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2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2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2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2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2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2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2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2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2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2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2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2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2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2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2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2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2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2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2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2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2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2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2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2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2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2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2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2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2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2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2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2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2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2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2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2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2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2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2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2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2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2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2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2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2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2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2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2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2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2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2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2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2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2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2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2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2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2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50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82407407" createdVersion="5" refreshedVersion="8" minRefreshableVersion="3" recordCount="0" supportSubquery="1" supportAdvancedDrill="1" xr:uid="{57EAD729-C95C-4FE4-831A-D03B15FB23D4}">
  <cacheSource type="external" connectionId="2"/>
  <cacheFields count="5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Estado de salud].[Estado de salud]" caption="Estado de salud" numFmtId="0" hierarchy="56" level="1">
      <sharedItems count="5">
        <s v="Bueno"/>
        <s v="Excelente"/>
        <s v="Malo"/>
        <s v="Muy bueno"/>
        <s v="Regular"/>
      </sharedItems>
    </cacheField>
    <cacheField name="[RegularNoregular2019].[Tipo usuario].[Tipo usuario]" caption="Tipo usuario" numFmtId="0" hierarchy="1" level="1">
      <sharedItems count="2">
        <s v="No regular"/>
        <s v="Regular"/>
      </sharedItems>
    </cacheField>
    <cacheField name="[Measures].[Recuento de Estado de salud]" caption="Recuento de Estado de salud" numFmtId="0" hierarchy="117" level="32767"/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2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2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2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2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2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2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2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2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2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2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2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2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2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2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2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2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2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2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2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2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2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2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2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2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2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2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2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2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2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2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2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2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2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2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2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2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2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2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2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2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2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2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2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2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2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2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2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2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2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2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2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2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2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2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2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2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2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2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2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2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2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2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2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2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2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2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2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5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83101853" createdVersion="5" refreshedVersion="8" minRefreshableVersion="3" recordCount="0" supportSubquery="1" supportAdvancedDrill="1" xr:uid="{4FAC7C48-F0B7-4E71-875B-73D45AB67E06}">
  <cacheSource type="external" connectionId="2"/>
  <cacheFields count="5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Estado de salud].[Estado de salud]" caption="Estado de salud" numFmtId="0" hierarchy="56" level="1">
      <sharedItems count="5">
        <s v="Bueno"/>
        <s v="Excelente"/>
        <s v="Malo"/>
        <s v="Muy bueno"/>
        <s v="Regular"/>
      </sharedItems>
    </cacheField>
    <cacheField name="[RegularNoregular2019].[Tipo usuario].[Tipo usuario]" caption="Tipo usuario" numFmtId="0" hierarchy="1" level="1">
      <sharedItems count="2">
        <s v="No regular"/>
        <s v="Regular"/>
      </sharedItems>
    </cacheField>
    <cacheField name="[Measures].[Recuento de Estado de salud]" caption="Recuento de Estado de salud" numFmtId="0" hierarchy="117" level="32767"/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2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2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2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2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2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2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2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2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2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2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2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2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2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2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2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2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2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2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2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2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2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2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2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2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2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2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2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2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2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2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2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2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2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2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2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2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2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2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2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2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2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2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2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2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2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2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2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2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2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2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2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2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2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2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2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2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2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2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2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2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2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2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2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2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2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2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2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5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84027777" createdVersion="5" refreshedVersion="8" minRefreshableVersion="3" recordCount="0" supportSubquery="1" supportAdvancedDrill="1" xr:uid="{65153545-77D1-4AAE-ACBE-9845E6AF9558}">
  <cacheSource type="external" connectionId="2"/>
  <cacheFields count="5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Estado de salud].[Estado de salud]" caption="Estado de salud" numFmtId="0" hierarchy="56" level="1">
      <sharedItems count="5">
        <s v="Bueno"/>
        <s v="Excelente"/>
        <s v="Malo"/>
        <s v="Muy bueno"/>
        <s v="Regular"/>
      </sharedItems>
    </cacheField>
    <cacheField name="[RegularNoregular2019].[Tipo usuario].[Tipo usuario]" caption="Tipo usuario" numFmtId="0" hierarchy="1" level="1">
      <sharedItems count="2">
        <s v="No regular"/>
        <s v="Regular"/>
      </sharedItems>
    </cacheField>
    <cacheField name="[Measures].[Promedio de edad]" caption="Promedio de edad" numFmtId="0" hierarchy="102" level="32767"/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2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2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2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2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2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2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2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2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2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2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2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2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2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2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2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2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2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2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2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2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2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2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2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2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2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2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2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2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2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2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2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2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2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2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2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2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2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2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2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2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2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2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2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2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2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2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2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2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2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2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2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2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2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2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2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2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2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2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2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2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2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2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2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2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2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2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2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53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85300924" createdVersion="5" refreshedVersion="8" minRefreshableVersion="3" recordCount="0" supportSubquery="1" supportAdvancedDrill="1" xr:uid="{BBF54066-0530-40F6-80E5-2E6E2D642F4D}">
  <cacheSource type="external" connectionId="2"/>
  <cacheFields count="5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Estado de salud].[Estado de salud]" caption="Estado de salud" numFmtId="0" hierarchy="56" level="1">
      <sharedItems count="5">
        <s v="Bueno"/>
        <s v="Excelente"/>
        <s v="Malo"/>
        <s v="Muy bueno"/>
        <s v="Regular"/>
      </sharedItems>
    </cacheField>
    <cacheField name="[RegularNoregular2019].[Tipo usuario].[Tipo usuario]" caption="Tipo usuario" numFmtId="0" hierarchy="1" level="1">
      <sharedItems count="2">
        <s v="No regular"/>
        <s v="Regular"/>
      </sharedItems>
    </cacheField>
    <cacheField name="[Measures].[Promedio de Afisica1]" caption="Promedio de Afisica1" numFmtId="0" hierarchy="82" level="32767"/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2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2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2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2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2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2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2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2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2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2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2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2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2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2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2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2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2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2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2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2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2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2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2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2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2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2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2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2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2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2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2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2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2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2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2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2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2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2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2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2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2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2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2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2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2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2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2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2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2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2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2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2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2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2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2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2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2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2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2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2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2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2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2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2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2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2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2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54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86574071" createdVersion="5" refreshedVersion="8" minRefreshableVersion="3" recordCount="0" supportSubquery="1" supportAdvancedDrill="1" xr:uid="{DCD32B6F-936E-4BB7-BF2F-C7F08DD75181}">
  <cacheSource type="external" connectionId="2"/>
  <cacheFields count="5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Estado de salud].[Estado de salud]" caption="Estado de salud" numFmtId="0" hierarchy="56" level="1">
      <sharedItems count="5">
        <s v="Bueno"/>
        <s v="Excelente"/>
        <s v="Malo"/>
        <s v="Muy bueno"/>
        <s v="Regular"/>
      </sharedItems>
    </cacheField>
    <cacheField name="[RegularNoregular2019].[Tipo usuario].[Tipo usuario]" caption="Tipo usuario" numFmtId="0" hierarchy="1" level="1">
      <sharedItems count="2">
        <s v="No regular"/>
        <s v="Regular"/>
      </sharedItems>
    </cacheField>
    <cacheField name="[Measures].[Promedio de Frutas Verduras]" caption="Promedio de Frutas Verduras" numFmtId="0" hierarchy="97" level="32767"/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2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2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2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2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2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2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2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2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2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2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2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2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2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2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2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2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2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2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2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2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2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2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2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2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2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2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2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2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2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2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2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2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2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2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2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2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2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2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2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2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2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2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2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2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2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2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2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2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2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2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2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2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2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2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2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2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2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2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2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2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2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2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2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2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2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2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2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55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ANA MARIA" refreshedDate="44763.682187847226" createdVersion="5" refreshedVersion="8" minRefreshableVersion="3" recordCount="0" supportSubquery="1" supportAdvancedDrill="1" xr:uid="{EF0DCBD2-08E0-4A00-ADF2-13C2C6268963}">
  <cacheSource type="external" connectionId="2"/>
  <cacheFields count="5">
    <cacheField name="[RegularNoregular2019].[Actividad fíSíca].[Actividad fíSíca]" caption="Actividad fíSíca" numFmtId="0" hierarchy="49" level="1">
      <sharedItems count="2">
        <s v="No"/>
        <s v="Sí"/>
      </sharedItems>
    </cacheField>
    <cacheField name="[RegularNoregular2019].[Grupo edad].[Grupo edad]" caption="Grupo edad" numFmtId="0" hierarchy="18" level="1">
      <sharedItems count="5">
        <s v="18 a 30"/>
        <s v="30 a 40"/>
        <s v="40 a 50"/>
        <s v="50 a 60"/>
        <s v="Mayor 60"/>
      </sharedItems>
    </cacheField>
    <cacheField name="[RegularNoregular2019].[Estado de salud].[Estado de salud]" caption="Estado de salud" numFmtId="0" hierarchy="56" level="1">
      <sharedItems count="5">
        <s v="Bueno"/>
        <s v="Excelente"/>
        <s v="Malo"/>
        <s v="Muy bueno"/>
        <s v="Regular"/>
      </sharedItems>
    </cacheField>
    <cacheField name="[RegularNoregular2019].[Tipo usuario].[Tipo usuario]" caption="Tipo usuario" numFmtId="0" hierarchy="1" level="1">
      <sharedItems count="2">
        <s v="No regular"/>
        <s v="Regular"/>
      </sharedItems>
    </cacheField>
    <cacheField name="[Measures].[Promedio de IMC]" caption="Promedio de IMC" numFmtId="0" hierarchy="92" level="32767"/>
  </cacheFields>
  <cacheHierarchies count="124">
    <cacheHierarchy uniqueName="[RegularNoregular2019].[id]" caption="id" attribute="1" defaultMemberUniqueName="[RegularNoregular2019].[id].[All]" allUniqueName="[RegularNoregular2019].[id].[All]" dimensionUniqueName="[RegularNoregular2019]" displayFolder="" count="2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>
      <fieldsUsage count="2">
        <fieldUsage x="-1"/>
        <fieldUsage x="3"/>
      </fieldsUsage>
    </cacheHierarchy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2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2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2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2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2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2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2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2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2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2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2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2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2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2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2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>
      <fieldsUsage count="2">
        <fieldUsage x="-1"/>
        <fieldUsage x="1"/>
      </fieldsUsage>
    </cacheHierarchy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2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2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2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2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2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2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2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2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2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2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2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2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2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2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2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2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2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2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2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2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2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2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2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2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2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2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2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2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2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2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2" memberValueDatatype="130" unbalanced="0">
      <fieldsUsage count="2">
        <fieldUsage x="-1"/>
        <fieldUsage x="0"/>
      </fieldsUsage>
    </cacheHierarchy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2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2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2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2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2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2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2" memberValueDatatype="130" unbalanced="0">
      <fieldsUsage count="2">
        <fieldUsage x="-1"/>
        <fieldUsage x="2"/>
      </fieldsUsage>
    </cacheHierarchy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2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2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2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2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2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2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2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2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2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2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2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2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2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2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2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uma de sentado]" caption="Suma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Promedio de sentado]" caption="Promedio de sentad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</cacheHierarchies>
  <kpis count="0"/>
  <dimensions count="2">
    <dimension measure="1" name="Measures" uniqueName="[Measures]" caption="Measures"/>
    <dimension name="RegularNoregular2019" uniqueName="[RegularNoregular2019]" caption="RegularNoregular2019"/>
  </dimensions>
  <measureGroups count="1">
    <measureGroup name="RegularNoregular2019" caption="RegularNoregular2019"/>
  </measureGroups>
  <maps count="1">
    <map measureGroup="0" dimension="1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56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PC Mendoza" refreshedDate="44646.636872916664" createdVersion="3" refreshedVersion="7" minRefreshableVersion="3" recordCount="0" supportSubquery="1" supportAdvancedDrill="1" xr:uid="{228702F4-B1BE-454C-94B2-E316687B13EF}">
  <cacheSource type="external" connectionId="2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122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/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2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2" memberValueDatatype="130" unbalanced="0"/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</cacheHierarchies>
  <kpis count="0"/>
  <extLst>
    <ext xmlns:x14="http://schemas.microsoft.com/office/spreadsheetml/2009/9/main" uri="{725AE2AE-9491-48be-B2B4-4EB974FC3084}">
      <x14:pivotCacheDefinition slicerData="1" pivotCacheId="1468991965" supportSubqueryNonVisual="1" supportSubqueryCalcMem="1" supportAddCalcMems="1"/>
    </ext>
  </extLst>
</pivotCacheDefinition>
</file>

<file path=xl/pivotCache/pivotCacheDefinition57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PC Mendoza" refreshedDate="44646.636895601849" createdVersion="3" refreshedVersion="7" minRefreshableVersion="3" recordCount="0" supportSubquery="1" supportAdvancedDrill="1" xr:uid="{FD4D1C4D-7ED2-4DE1-8E6D-5AE309B6DB65}">
  <cacheSource type="external" connectionId="2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122">
    <cacheHierarchy uniqueName="[RegularNoregular2019].[id]" caption="id" attribute="1" defaultMemberUniqueName="[RegularNoregular2019].[id].[All]" allUniqueName="[RegularNoregular2019].[id].[All]" dimensionUniqueName="[RegularNoregular2019]" displayFolder="" count="0" memberValueDatatype="5" unbalanced="0"/>
    <cacheHierarchy uniqueName="[RegularNoregular2019].[Tipo usuario]" caption="Tipo usuario" attribute="1" defaultMemberUniqueName="[RegularNoregular2019].[Tipo usuario].[All]" allUniqueName="[RegularNoregular2019].[Tipo usuario].[All]" dimensionUniqueName="[RegularNoregular2019]" displayFolder="" count="2" memberValueDatatype="130" unbalanced="0"/>
    <cacheHierarchy uniqueName="[RegularNoregular2019].[Fechacreación]" caption="Fechacreación" attribute="1" time="1" defaultMemberUniqueName="[RegularNoregular2019].[Fechacreación].[All]" allUniqueName="[RegularNoregular2019].[Fechacreación].[All]" dimensionUniqueName="[RegularNoregular2019]" displayFolder="" count="0" memberValueDatatype="7" unbalanced="0"/>
    <cacheHierarchy uniqueName="[RegularNoregular2019].[Fechamodificado]" caption="Fechamodificado" attribute="1" time="1" defaultMemberUniqueName="[RegularNoregular2019].[Fechamodificado].[All]" allUniqueName="[RegularNoregular2019].[Fechamodificado].[All]" dimensionUniqueName="[RegularNoregular2019]" displayFolder="" count="0" memberValueDatatype="7" unbalanced="0"/>
    <cacheHierarchy uniqueName="[RegularNoregular2019].[Programa]" caption="Programa" attribute="1" defaultMemberUniqueName="[RegularNoregular2019].[Programa].[All]" allUniqueName="[RegularNoregular2019].[Programa].[All]" dimensionUniqueName="[RegularNoregular2019]" displayFolder="" count="0" memberValueDatatype="130" unbalanced="0"/>
    <cacheHierarchy uniqueName="[RegularNoregular2019].[NombreMonitor]" caption="NombreMonitor" attribute="1" defaultMemberUniqueName="[RegularNoregular2019].[NombreMonitor].[All]" allUniqueName="[RegularNoregular2019].[NombreMonitor].[All]" dimensionUniqueName="[RegularNoregular2019]" displayFolder="" count="0" memberValueDatatype="130" unbalanced="0"/>
    <cacheHierarchy uniqueName="[RegularNoregular2019].[ApellidoMonitor]" caption="ApellidoMonitor" attribute="1" defaultMemberUniqueName="[RegularNoregular2019].[ApellidoMonitor].[All]" allUniqueName="[RegularNoregular2019].[ApellidoMonitor].[All]" dimensionUniqueName="[RegularNoregular2019]" displayFolder="" count="0" memberValueDatatype="130" unbalanced="0"/>
    <cacheHierarchy uniqueName="[RegularNoregular2019].[NOMBRECOMPLETO]" caption="NOMBRECOMPLETO" attribute="1" defaultMemberUniqueName="[RegularNoregular2019].[NOMBRECOMPLETO].[All]" allUniqueName="[RegularNoregular2019].[NOMBRECOMPLETO].[All]" dimensionUniqueName="[RegularNoregular2019]" displayFolder="" count="0" memberValueDatatype="130" unbalanced="0"/>
    <cacheHierarchy uniqueName="[RegularNoregular2019].[Grupo]" caption="Grupo" attribute="1" defaultMemberUniqueName="[RegularNoregular2019].[Grupo].[All]" allUniqueName="[RegularNoregular2019].[Grupo].[All]" dimensionUniqueName="[RegularNoregular2019]" displayFolder="" count="0" memberValueDatatype="130" unbalanced="0"/>
    <cacheHierarchy uniqueName="[RegularNoregular2019].[Día1]" caption="Día1" attribute="1" defaultMemberUniqueName="[RegularNoregular2019].[Día1].[All]" allUniqueName="[RegularNoregular2019].[Día1].[All]" dimensionUniqueName="[RegularNoregular2019]" displayFolder="" count="0" memberValueDatatype="130" unbalanced="0"/>
    <cacheHierarchy uniqueName="[RegularNoregular2019].[Hora1]" caption="Hora1" attribute="1" time="1" defaultMemberUniqueName="[RegularNoregular2019].[Hora1].[All]" allUniqueName="[RegularNoregular2019].[Hora1].[All]" dimensionUniqueName="[RegularNoregular2019]" displayFolder="" count="0" memberValueDatatype="7" unbalanced="0"/>
    <cacheHierarchy uniqueName="[RegularNoregular2019].[Día2]" caption="Día2" attribute="1" defaultMemberUniqueName="[RegularNoregular2019].[Día2].[All]" allUniqueName="[RegularNoregular2019].[Día2].[All]" dimensionUniqueName="[RegularNoregular2019]" displayFolder="" count="0" memberValueDatatype="130" unbalanced="0"/>
    <cacheHierarchy uniqueName="[RegularNoregular2019].[Hora2]" caption="Hora2" attribute="1" time="1" defaultMemberUniqueName="[RegularNoregular2019].[Hora2].[All]" allUniqueName="[RegularNoregular2019].[Hora2].[All]" dimensionUniqueName="[RegularNoregular2019]" displayFolder="" count="0" memberValueDatatype="7" unbalanced="0"/>
    <cacheHierarchy uniqueName="[RegularNoregular2019].[Día3]" caption="Día3" attribute="1" defaultMemberUniqueName="[RegularNoregular2019].[Día3].[All]" allUniqueName="[RegularNoregular2019].[Día3].[All]" dimensionUniqueName="[RegularNoregular2019]" displayFolder="" count="0" memberValueDatatype="130" unbalanced="0"/>
    <cacheHierarchy uniqueName="[RegularNoregular2019].[Hora3]" caption="Hora3" attribute="1" time="1" defaultMemberUniqueName="[RegularNoregular2019].[Hora3].[All]" allUniqueName="[RegularNoregular2019].[Hora3].[All]" dimensionUniqueName="[RegularNoregular2019]" displayFolder="" count="0" memberValueDatatype="7" unbalanced="0"/>
    <cacheHierarchy uniqueName="[RegularNoregular2019].[Género]" caption="Género" attribute="1" defaultMemberUniqueName="[RegularNoregular2019].[Género].[All]" allUniqueName="[RegularNoregular2019].[Género].[All]" dimensionUniqueName="[RegularNoregular2019]" displayFolder="" count="0" memberValueDatatype="130" unbalanced="0"/>
    <cacheHierarchy uniqueName="[RegularNoregular2019].[Fechadenacimiento]" caption="Fechadenacimiento" attribute="1" time="1" defaultMemberUniqueName="[RegularNoregular2019].[Fechadenacimiento].[All]" allUniqueName="[RegularNoregular2019].[Fechadenacimiento].[All]" dimensionUniqueName="[RegularNoregular2019]" displayFolder="" count="0" memberValueDatatype="7" unbalanced="0"/>
    <cacheHierarchy uniqueName="[RegularNoregular2019].[edad]" caption="edad" attribute="1" defaultMemberUniqueName="[RegularNoregular2019].[edad].[All]" allUniqueName="[RegularNoregular2019].[edad].[All]" dimensionUniqueName="[RegularNoregular2019]" displayFolder="" count="0" memberValueDatatype="5" unbalanced="0"/>
    <cacheHierarchy uniqueName="[RegularNoregular2019].[Grupo edad]" caption="Grupo edad" attribute="1" defaultMemberUniqueName="[RegularNoregular2019].[Grupo edad].[All]" allUniqueName="[RegularNoregular2019].[Grupo edad].[All]" dimensionUniqueName="[RegularNoregular2019]" displayFolder="" count="0" memberValueDatatype="130" unbalanced="0"/>
    <cacheHierarchy uniqueName="[RegularNoregular2019].[Tipodeidentificación]" caption="Tipodeidentificación" attribute="1" defaultMemberUniqueName="[RegularNoregular2019].[Tipodeidentificación].[All]" allUniqueName="[RegularNoregular2019].[Tipodeidentificación].[All]" dimensionUniqueName="[RegularNoregular2019]" displayFolder="" count="0" memberValueDatatype="130" unbalanced="0"/>
    <cacheHierarchy uniqueName="[RegularNoregular2019].[Númerodeidentificación]" caption="Númerodeidentificación" attribute="1" defaultMemberUniqueName="[RegularNoregular2019].[Númerodeidentificación].[All]" allUniqueName="[RegularNoregular2019].[Númerodeidentificación].[All]" dimensionUniqueName="[RegularNoregular2019]" displayFolder="" count="0" memberValueDatatype="130" unbalanced="0"/>
    <cacheHierarchy uniqueName="[RegularNoregular2019].[Zona]" caption="Zona" attribute="1" defaultMemberUniqueName="[RegularNoregular2019].[Zona].[All]" allUniqueName="[RegularNoregular2019].[Zona].[All]" dimensionUniqueName="[RegularNoregular2019]" displayFolder="" count="0" memberValueDatatype="130" unbalanced="0"/>
    <cacheHierarchy uniqueName="[RegularNoregular2019].[Ciudadderesidencia]" caption="Ciudadderesidencia" attribute="1" defaultMemberUniqueName="[RegularNoregular2019].[Ciudadderesidencia].[All]" allUniqueName="[RegularNoregular2019].[Ciudadderesidencia].[All]" dimensionUniqueName="[RegularNoregular2019]" displayFolder="" count="0" memberValueDatatype="130" unbalanced="0"/>
    <cacheHierarchy uniqueName="[RegularNoregular2019].[Ciudad]" caption="Ciudad" attribute="1" defaultMemberUniqueName="[RegularNoregular2019].[Ciudad].[All]" allUniqueName="[RegularNoregular2019].[Ciudad].[All]" dimensionUniqueName="[RegularNoregular2019]" displayFolder="" count="0" memberValueDatatype="130" unbalanced="0"/>
    <cacheHierarchy uniqueName="[RegularNoregular2019].[Etnia]" caption="Etnia" attribute="1" defaultMemberUniqueName="[RegularNoregular2019].[Etnia].[All]" allUniqueName="[RegularNoregular2019].[Etnia].[All]" dimensionUniqueName="[RegularNoregular2019]" displayFolder="" count="0" memberValueDatatype="130" unbalanced="0"/>
    <cacheHierarchy uniqueName="[RegularNoregular2019].[Condición]" caption="Condición" attribute="1" defaultMemberUniqueName="[RegularNoregular2019].[Condición].[All]" allUniqueName="[RegularNoregular2019].[Condición].[All]" dimensionUniqueName="[RegularNoregular2019]" displayFolder="" count="0" memberValueDatatype="130" unbalanced="0"/>
    <cacheHierarchy uniqueName="[RegularNoregular2019].[Grupo poblacional]" caption="Grupo poblacional" attribute="1" defaultMemberUniqueName="[RegularNoregular2019].[Grupo poblacional].[All]" allUniqueName="[RegularNoregular2019].[Grupo poblacional].[All]" dimensionUniqueName="[RegularNoregular2019]" displayFolder="" count="0" memberValueDatatype="130" unbalanced="0"/>
    <cacheHierarchy uniqueName="[RegularNoregular2019].[Tipodeafiliación]" caption="Tipodeafiliación" attribute="1" defaultMemberUniqueName="[RegularNoregular2019].[Tipodeafiliación].[All]" allUniqueName="[RegularNoregular2019].[Tipodeafiliación].[All]" dimensionUniqueName="[RegularNoregular2019]" displayFolder="" count="0" memberValueDatatype="130" unbalanced="0"/>
    <cacheHierarchy uniqueName="[RegularNoregular2019].[Tipodeocupación]" caption="Tipodeocupación" attribute="1" defaultMemberUniqueName="[RegularNoregular2019].[Tipodeocupación].[All]" allUniqueName="[RegularNoregular2019].[Tipodeocupación].[All]" dimensionUniqueName="[RegularNoregular2019]" displayFolder="" count="0" memberValueDatatype="130" unbalanced="0"/>
    <cacheHierarchy uniqueName="[RegularNoregular2019].[Contactarpor]" caption="Contactarpor" attribute="1" defaultMemberUniqueName="[RegularNoregular2019].[Contactarpor].[All]" allUniqueName="[RegularNoregular2019].[Contactarpor].[All]" dimensionUniqueName="[RegularNoregular2019]" displayFolder="" count="0" memberValueDatatype="130" unbalanced="0"/>
    <cacheHierarchy uniqueName="[RegularNoregular2019].[Mujeresinfantes]" caption="Mujeresinfantes" attribute="1" defaultMemberUniqueName="[RegularNoregular2019].[Mujeresinfantes].[All]" allUniqueName="[RegularNoregular2019].[Mujeresinfantes].[All]" dimensionUniqueName="[RegularNoregular2019]" displayFolder="" count="0" memberValueDatatype="130" unbalanced="0"/>
    <cacheHierarchy uniqueName="[RegularNoregular2019].[Hombresinfantes]" caption="Hombresinfantes" attribute="1" defaultMemberUniqueName="[RegularNoregular2019].[Hombresinfantes].[All]" allUniqueName="[RegularNoregular2019].[Hombresinfantes].[All]" dimensionUniqueName="[RegularNoregular2019]" displayFolder="" count="0" memberValueDatatype="130" unbalanced="0"/>
    <cacheHierarchy uniqueName="[RegularNoregular2019].[Mujeresadolescentes]" caption="Mujeresadolescentes" attribute="1" defaultMemberUniqueName="[RegularNoregular2019].[Mujeresadolescentes].[All]" allUniqueName="[RegularNoregular2019].[Mujeresadolescentes].[All]" dimensionUniqueName="[RegularNoregular2019]" displayFolder="" count="0" memberValueDatatype="130" unbalanced="0"/>
    <cacheHierarchy uniqueName="[RegularNoregular2019].[Hombresadolescentes]" caption="Hombresadolescentes" attribute="1" defaultMemberUniqueName="[RegularNoregular2019].[Hombresadolescentes].[All]" allUniqueName="[RegularNoregular2019].[Hombresadolescentes].[All]" dimensionUniqueName="[RegularNoregular2019]" displayFolder="" count="0" memberValueDatatype="130" unbalanced="0"/>
    <cacheHierarchy uniqueName="[RegularNoregular2019].[Mujeresadultas]" caption="Mujeresadultas" attribute="1" defaultMemberUniqueName="[RegularNoregular2019].[Mujeresadultas].[All]" allUniqueName="[RegularNoregular2019].[Mujeresadultas].[All]" dimensionUniqueName="[RegularNoregular2019]" displayFolder="" count="0" memberValueDatatype="5" unbalanced="0"/>
    <cacheHierarchy uniqueName="[RegularNoregular2019].[Hombresadultos]" caption="Hombresadultos" attribute="1" defaultMemberUniqueName="[RegularNoregular2019].[Hombresadultos].[All]" allUniqueName="[RegularNoregular2019].[Hombresadultos].[All]" dimensionUniqueName="[RegularNoregular2019]" displayFolder="" count="0" memberValueDatatype="5" unbalanced="0"/>
    <cacheHierarchy uniqueName="[RegularNoregular2019].[Mujeresmayores]" caption="Mujeresmayores" attribute="1" defaultMemberUniqueName="[RegularNoregular2019].[Mujeresmayores].[All]" allUniqueName="[RegularNoregular2019].[Mujeresmayores].[All]" dimensionUniqueName="[RegularNoregular2019]" displayFolder="" count="0" memberValueDatatype="130" unbalanced="0"/>
    <cacheHierarchy uniqueName="[RegularNoregular2019].[Hombresmayores]" caption="Hombresmayores" attribute="1" defaultMemberUniqueName="[RegularNoregular2019].[Hombresmayores].[All]" allUniqueName="[RegularNoregular2019].[Hombresmayores].[All]" dimensionUniqueName="[RegularNoregular2019]" displayFolder="" count="0" memberValueDatatype="130" unbalanced="0"/>
    <cacheHierarchy uniqueName="[RegularNoregular2019].[Porcionesfruta]" caption="Porcionesfruta" attribute="1" defaultMemberUniqueName="[RegularNoregular2019].[Porcionesfruta].[All]" allUniqueName="[RegularNoregular2019].[Porcionesfruta].[All]" dimensionUniqueName="[RegularNoregular2019]" displayFolder="" count="0" memberValueDatatype="5" unbalanced="0"/>
    <cacheHierarchy uniqueName="[RegularNoregular2019].[Porcionesverduras]" caption="Porcionesverduras" attribute="1" defaultMemberUniqueName="[RegularNoregular2019].[Porcionesverduras].[All]" allUniqueName="[RegularNoregular2019].[Porcionesverduras].[All]" dimensionUniqueName="[RegularNoregular2019]" displayFolder="" count="0" memberValueDatatype="5" unbalanced="0"/>
    <cacheHierarchy uniqueName="[RegularNoregular2019].[Frutas Verduras]" caption="Frutas Verduras" attribute="1" defaultMemberUniqueName="[RegularNoregular2019].[Frutas Verduras].[All]" allUniqueName="[RegularNoregular2019].[Frutas Verduras].[All]" dimensionUniqueName="[RegularNoregular2019]" displayFolder="" count="0" memberValueDatatype="5" unbalanced="0"/>
    <cacheHierarchy uniqueName="[RegularNoregular2019].[Alguienfumando]" caption="Alguienfumando" attribute="1" defaultMemberUniqueName="[RegularNoregular2019].[Alguienfumando].[All]" allUniqueName="[RegularNoregular2019].[Alguienfumando].[All]" dimensionUniqueName="[RegularNoregular2019]" displayFolder="" count="0" memberValueDatatype="130" unbalanced="0"/>
    <cacheHierarchy uniqueName="[RegularNoregular2019].[Fumador]" caption="Fumador" attribute="1" defaultMemberUniqueName="[RegularNoregular2019].[Fumador].[All]" allUniqueName="[RegularNoregular2019].[Fumador].[All]" dimensionUniqueName="[RegularNoregular2019]" displayFolder="" count="0" memberValueDatatype="130" unbalanced="0"/>
    <cacheHierarchy uniqueName="[RegularNoregular2019].[Adiciona sal]" caption="Adiciona sal" attribute="1" defaultMemberUniqueName="[RegularNoregular2019].[Adiciona sal].[All]" allUniqueName="[RegularNoregular2019].[Adiciona sal].[All]" dimensionUniqueName="[RegularNoregular2019]" displayFolder="" count="0" memberValueDatatype="130" unbalanced="0"/>
    <cacheHierarchy uniqueName="[RegularNoregular2019].[Consumealcohol]" caption="Consumealcohol" attribute="1" defaultMemberUniqueName="[RegularNoregular2019].[Consumealcohol].[All]" allUniqueName="[RegularNoregular2019].[Consumealcohol].[All]" dimensionUniqueName="[RegularNoregular2019]" displayFolder="" count="0" memberValueDatatype="130" unbalanced="0"/>
    <cacheHierarchy uniqueName="[RegularNoregular2019].[Montabicicletaocamina]" caption="Montabicicletaocamina" attribute="1" defaultMemberUniqueName="[RegularNoregular2019].[Montabicicletaocamina].[All]" allUniqueName="[RegularNoregular2019].[Montabicicletaocamina].[All]" dimensionUniqueName="[RegularNoregular2019]" displayFolder="" count="0" memberValueDatatype="130" unbalanced="0"/>
    <cacheHierarchy uniqueName="[RegularNoregular2019].[Díasquemontabicicletaocamin]" caption="Díasquemontabicicletaocamin" attribute="1" defaultMemberUniqueName="[RegularNoregular2019].[Díasquemontabicicletaocamin].[All]" allUniqueName="[RegularNoregular2019].[Díasquemontabicicletaocamin].[All]" dimensionUniqueName="[RegularNoregular2019]" displayFolder="" count="0" memberValueDatatype="130" unbalanced="0"/>
    <cacheHierarchy uniqueName="[RegularNoregular2019].[Tiempodiarioquemontabiciclet]" caption="Tiempodiarioquemontabiciclet" attribute="1" defaultMemberUniqueName="[RegularNoregular2019].[Tiempodiarioquemontabiciclet].[All]" allUniqueName="[RegularNoregular2019].[Tiempodiarioquemontabiciclet].[All]" dimensionUniqueName="[RegularNoregular2019]" displayFolder="" count="0" memberValueDatatype="5" unbalanced="0"/>
    <cacheHierarchy uniqueName="[RegularNoregular2019].[TransporteActivo]" caption="TransporteActivo" attribute="1" defaultMemberUniqueName="[RegularNoregular2019].[TransporteActivo].[All]" allUniqueName="[RegularNoregular2019].[TransporteActivo].[All]" dimensionUniqueName="[RegularNoregular2019]" displayFolder="" count="0" memberValueDatatype="5" unbalanced="0"/>
    <cacheHierarchy uniqueName="[RegularNoregular2019].[Actividad fíSíca]" caption="Actividad fíSíca" attribute="1" defaultMemberUniqueName="[RegularNoregular2019].[Actividad fíSíca].[All]" allUniqueName="[RegularNoregular2019].[Actividad fíSíca].[All]" dimensionUniqueName="[RegularNoregular2019]" displayFolder="" count="0" memberValueDatatype="130" unbalanced="0"/>
    <cacheHierarchy uniqueName="[RegularNoregular2019].[Díasactividadfísicaalaseman]" caption="Díasactividadfísicaalaseman" attribute="1" defaultMemberUniqueName="[RegularNoregular2019].[Díasactividadfísicaalaseman].[All]" allUniqueName="[RegularNoregular2019].[Díasactividadfísicaalaseman].[All]" dimensionUniqueName="[RegularNoregular2019]" displayFolder="" count="0" memberValueDatatype="130" unbalanced="0"/>
    <cacheHierarchy uniqueName="[RegularNoregular2019].[Tiempoactividadfísica]" caption="Tiempoactividadfísica" attribute="1" defaultMemberUniqueName="[RegularNoregular2019].[Tiempoactividadfísica].[All]" allUniqueName="[RegularNoregular2019].[Tiempoactividadfísica].[All]" dimensionUniqueName="[RegularNoregular2019]" displayFolder="" count="0" memberValueDatatype="5" unbalanced="0"/>
    <cacheHierarchy uniqueName="[RegularNoregular2019].[Afisica1]" caption="Afisica1" attribute="1" defaultMemberUniqueName="[RegularNoregular2019].[Afisica1].[All]" allUniqueName="[RegularNoregular2019].[Afisica1].[All]" dimensionUniqueName="[RegularNoregular2019]" displayFolder="" count="0" memberValueDatatype="5" unbalanced="0"/>
    <cacheHierarchy uniqueName="[RegularNoregular2019].[intensidadactividadfísica]" caption="intensidadactividadfísica" attribute="1" defaultMemberUniqueName="[RegularNoregular2019].[intensidadactividadfísica].[All]" allUniqueName="[RegularNoregular2019].[intensidadactividadfísica].[All]" dimensionUniqueName="[RegularNoregular2019]" displayFolder="" count="0" memberValueDatatype="130" unbalanced="0"/>
    <cacheHierarchy uniqueName="[RegularNoregular2019].[Tiemposentado]" caption="Tiemposentado" attribute="1" defaultMemberUniqueName="[RegularNoregular2019].[Tiemposentado].[All]" allUniqueName="[RegularNoregular2019].[Tiemposentado].[All]" dimensionUniqueName="[RegularNoregular2019]" displayFolder="" count="0" memberValueDatatype="5" unbalanced="0"/>
    <cacheHierarchy uniqueName="[RegularNoregular2019].[sentado]" caption="sentado" attribute="1" defaultMemberUniqueName="[RegularNoregular2019].[sentado].[All]" allUniqueName="[RegularNoregular2019].[sentado].[All]" dimensionUniqueName="[RegularNoregular2019]" displayFolder="" count="0" memberValueDatatype="5" unbalanced="0"/>
    <cacheHierarchy uniqueName="[RegularNoregular2019].[Estado de salud]" caption="Estado de salud" attribute="1" defaultMemberUniqueName="[RegularNoregular2019].[Estado de salud].[All]" allUniqueName="[RegularNoregular2019].[Estado de salud].[All]" dimensionUniqueName="[RegularNoregular2019]" displayFolder="" count="0" memberValueDatatype="130" unbalanced="0"/>
    <cacheHierarchy uniqueName="[RegularNoregular2019].[Presión arterial alta]" caption="Presión arterial alta" attribute="1" defaultMemberUniqueName="[RegularNoregular2019].[Presión arterial alta].[All]" allUniqueName="[RegularNoregular2019].[Presión arterial alta].[All]" dimensionUniqueName="[RegularNoregular2019]" displayFolder="" count="0" memberValueDatatype="130" unbalanced="0"/>
    <cacheHierarchy uniqueName="[RegularNoregular2019].[Azúcar alta]" caption="Azúcar alta" attribute="1" defaultMemberUniqueName="[RegularNoregular2019].[Azúcar alta].[All]" allUniqueName="[RegularNoregular2019].[Azúcar alta].[All]" dimensionUniqueName="[RegularNoregular2019]" displayFolder="" count="0" memberValueDatatype="130" unbalanced="0"/>
    <cacheHierarchy uniqueName="[RegularNoregular2019].[Condiciónmédica]" caption="Condiciónmédica" attribute="1" defaultMemberUniqueName="[RegularNoregular2019].[Condiciónmédica].[All]" allUniqueName="[RegularNoregular2019].[Condiciónmédica].[All]" dimensionUniqueName="[RegularNoregular2019]" displayFolder="" count="0" memberValueDatatype="130" unbalanced="0"/>
    <cacheHierarchy uniqueName="[RegularNoregular2019].[TomamedicamentosparalapreSíó]" caption="TomamedicamentosparalapreSíó" attribute="1" defaultMemberUniqueName="[RegularNoregular2019].[TomamedicamentosparalapreSíó].[All]" allUniqueName="[RegularNoregular2019].[TomamedicamentosparalapreSíó].[All]" dimensionUniqueName="[RegularNoregular2019]" displayFolder="" count="0" memberValueDatatype="130" unbalanced="0"/>
    <cacheHierarchy uniqueName="[RegularNoregular2019].[Tomamedicamentosparaelazúcar]" caption="Tomamedicamentosparaelazúcar" attribute="1" defaultMemberUniqueName="[RegularNoregular2019].[Tomamedicamentosparaelazúcar].[All]" allUniqueName="[RegularNoregular2019].[Tomamedicamentosparaelazúcar].[All]" dimensionUniqueName="[RegularNoregular2019]" displayFolder="" count="0" memberValueDatatype="130" unbalanced="0"/>
    <cacheHierarchy uniqueName="[RegularNoregular2019].[Otraenfermedad]" caption="Otraenfermedad" attribute="1" defaultMemberUniqueName="[RegularNoregular2019].[Otraenfermedad].[All]" allUniqueName="[RegularNoregular2019].[Otraenfermedad].[All]" dimensionUniqueName="[RegularNoregular2019]" displayFolder="" count="0" memberValueDatatype="130" unbalanced="0"/>
    <cacheHierarchy uniqueName="[RegularNoregular2019].[Enfermedad]" caption="Enfermedad" attribute="1" defaultMemberUniqueName="[RegularNoregular2019].[Enfermedad].[All]" allUniqueName="[RegularNoregular2019].[Enfermedad].[All]" dimensionUniqueName="[RegularNoregular2019]" displayFolder="" count="0" memberValueDatatype="130" unbalanced="0"/>
    <cacheHierarchy uniqueName="[RegularNoregular2019].[Peso]" caption="Peso" attribute="1" defaultMemberUniqueName="[RegularNoregular2019].[Peso].[All]" allUniqueName="[RegularNoregular2019].[Peso].[All]" dimensionUniqueName="[RegularNoregular2019]" displayFolder="" count="0" memberValueDatatype="5" unbalanced="0"/>
    <cacheHierarchy uniqueName="[RegularNoregular2019].[Talla]" caption="Talla" attribute="1" defaultMemberUniqueName="[RegularNoregular2019].[Talla].[All]" allUniqueName="[RegularNoregular2019].[Talla].[All]" dimensionUniqueName="[RegularNoregular2019]" displayFolder="" count="0" memberValueDatatype="5" unbalanced="0"/>
    <cacheHierarchy uniqueName="[RegularNoregular2019].[Cintura]" caption="Cintura" attribute="1" defaultMemberUniqueName="[RegularNoregular2019].[Cintura].[All]" allUniqueName="[RegularNoregular2019].[Cintura].[All]" dimensionUniqueName="[RegularNoregular2019]" displayFolder="" count="0" memberValueDatatype="5" unbalanced="0"/>
    <cacheHierarchy uniqueName="[RegularNoregular2019].[Lider]" caption="Lider" attribute="1" defaultMemberUniqueName="[RegularNoregular2019].[Lider].[All]" allUniqueName="[RegularNoregular2019].[Lider].[All]" dimensionUniqueName="[RegularNoregular2019]" displayFolder="" count="0" memberValueDatatype="130" unbalanced="0"/>
    <cacheHierarchy uniqueName="[RegularNoregular2019].[ztalla]" caption="ztalla" attribute="1" defaultMemberUniqueName="[RegularNoregular2019].[ztalla].[All]" allUniqueName="[RegularNoregular2019].[ztalla].[All]" dimensionUniqueName="[RegularNoregular2019]" displayFolder="" count="0" memberValueDatatype="5" unbalanced="0"/>
    <cacheHierarchy uniqueName="[RegularNoregular2019].[ciudad_A]" caption="ciudad_A" attribute="1" defaultMemberUniqueName="[RegularNoregular2019].[ciudad_A].[All]" allUniqueName="[RegularNoregular2019].[ciudad_A].[All]" dimensionUniqueName="[RegularNoregular2019]" displayFolder="" count="0" memberValueDatatype="5" unbalanced="0"/>
    <cacheHierarchy uniqueName="[RegularNoregular2019].[IMC]" caption="IMC" attribute="1" defaultMemberUniqueName="[RegularNoregular2019].[IMC].[All]" allUniqueName="[RegularNoregular2019].[IMC].[All]" dimensionUniqueName="[RegularNoregular2019]" displayFolder="" count="0" memberValueDatatype="5" unbalanced="0"/>
    <cacheHierarchy uniqueName="[RegularNoregular2019].[Prog1]" caption="Prog1" attribute="1" defaultMemberUniqueName="[RegularNoregular2019].[Prog1].[All]" allUniqueName="[RegularNoregular2019].[Prog1].[All]" dimensionUniqueName="[RegularNoregular2019]" displayFolder="" count="0" memberValueDatatype="130" unbalanced="0"/>
    <cacheHierarchy uniqueName="[RegularNoregular2019].[Depto#]" caption="Depto#" attribute="1" defaultMemberUniqueName="[RegularNoregular2019].[Depto#].[All]" allUniqueName="[RegularNoregular2019].[Depto#].[All]" dimensionUniqueName="[RegularNoregular2019]" displayFolder="" count="2" memberValueDatatype="130" unbalanced="0"/>
    <cacheHierarchy uniqueName="[RegularNoregular2019].[Tipo_Programa]" caption="Tipo_Programa" attribute="1" defaultMemberUniqueName="[RegularNoregular2019].[Tipo_Programa].[All]" allUniqueName="[RegularNoregular2019].[Tipo_Programa].[All]" dimensionUniqueName="[RegularNoregular2019]" displayFolder="" count="2" memberValueDatatype="130" unbalanced="0"/>
    <cacheHierarchy uniqueName="[RegularNoregular2019].[Región]" caption="Región" attribute="1" defaultMemberUniqueName="[RegularNoregular2019].[Región].[All]" allUniqueName="[RegularNoregular2019].[Región].[All]" dimensionUniqueName="[RegularNoregular2019]" displayFolder="" count="2" memberValueDatatype="130" unbalanced="0"/>
    <cacheHierarchy uniqueName="[Measures].[__XL_Count RegularNoregular2019]" caption="__XL_Count RegularNoregular2019" measure="1" displayFolder="" measureGroup="RegularNoregular2019" count="0" hidden="1"/>
    <cacheHierarchy uniqueName="[Measures].[__No measures defined]" caption="__No measures defined" measure="1" displayFolder="" count="0" hidden="1"/>
    <cacheHierarchy uniqueName="[Measures].[Suma de Tiempoactividadfísica]" caption="Suma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Promedio de Tiempoactividadfísica]" caption="Promedio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tdDev de Tiempoactividadfísica]" caption="StdDev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Mín. de Tiempoactividadfísica]" caption="Mín. de Tiempoactividadfísi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Afisica1]" caption="Suma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Promedio de Afisica1]" caption="Promedio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tdDev de Afisica1]" caption="StdDev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ín. de Afisica1]" caption="Mín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Máx. de Afisica1]" caption="Máx. de Afisica1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TransporteActivo]" caption="Suma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Promedio de TransporteActivo]" caption="Promedio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tdDev de TransporteActivo]" caption="StdDev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ín. de TransporteActivo]" caption="Mín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Máx. de TransporteActivo]" caption="Máx. de TransporteActiv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uma de IMC]" caption="Suma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Promedio de IMC]" caption="Promedio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tdDev de IMC]" caption="StdDev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ín. de IMC]" caption="Mín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Máx. de IMC]" caption="Máx. de IMC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uma de Frutas Verduras]" caption="Suma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Promedio de Frutas Verduras]" caption="Promedio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tdDev de Frutas Verduras]" caption="StdDev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ín. de Frutas Verduras]" caption="Mín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Máx. de Frutas Verduras]" caption="Máx. de Frutas Verduras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edad]" caption="Suma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Promedio de edad]" caption="Promedio de eda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Condición]" caption="Recuento de Condición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Recuento de Tipo usuario]" caption="Recuento de Tipo usuari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Recuento de Género]" caption="Recuento de Géner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15"/>
        </ext>
      </extLst>
    </cacheHierarchy>
    <cacheHierarchy uniqueName="[Measures].[Recuento de Tipo_Programa]" caption="Recuento de Tipo_Program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Recuento de Grupo poblacional]" caption="Recuento de Grupo poblacion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Recuento de Etnia]" caption="Recuento de Etni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Actividad fíSíca]" caption="Recuento de Actividad fíSíc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Recuento de Zona]" caption="Recuento de Zon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Peso]" caption="Suma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Promedio de Peso]" caption="Promedio de Peso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uma de Cintura]" caption="Suma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Promedio de Cintura]" caption="Promedio de Cintur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uma de Talla]" caption="Suma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Promedio de Talla]" caption="Promedio de Tall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Recuento de Estado de salud]" caption="Recuento de Estado de salud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Recuento de Fumador]" caption="Recuento de Fumador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2"/>
        </ext>
      </extLst>
    </cacheHierarchy>
    <cacheHierarchy uniqueName="[Measures].[Recuento de Adiciona sal]" caption="Recuento de Adiciona sal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43"/>
        </ext>
      </extLst>
    </cacheHierarchy>
    <cacheHierarchy uniqueName="[Measures].[Recuento de Azúcar alta]" caption="Recuento de Azúcar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Recuento de Presión arterial alta]" caption="Recuento de Presión arterial alta" measure="1" displayFolder="" measureGroup="RegularNoregular2019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</cacheHierarchies>
  <kpis count="0"/>
  <extLst>
    <ext xmlns:x14="http://schemas.microsoft.com/office/spreadsheetml/2009/9/main" uri="{725AE2AE-9491-48be-B2B4-4EB974FC3084}">
      <x14:pivotCacheDefinition slicerData="1" pivotCacheId="91110733" supportSubqueryNonVisual="1" supportSubqueryCalcMem="1" supportAddCalcMems="1"/>
    </ext>
  </extLst>
</pivotCacheDefinition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4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8.xml"/></Relationships>
</file>

<file path=xl/pivotTables/_rels/pivotTable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4.xml"/></Relationships>
</file>

<file path=xl/pivotTables/_rels/pivotTable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8.xml"/></Relationships>
</file>

<file path=xl/pivotTables/_rels/pivotTable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7.xml"/></Relationships>
</file>

<file path=xl/pivotTables/_rels/pivotTable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6.xml"/></Relationships>
</file>

<file path=xl/pivotTables/_rels/pivotTable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1.xml"/></Relationships>
</file>

<file path=xl/pivotTables/_rels/pivotTable8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8.xml"/></Relationships>
</file>

<file path=xl/pivotTables/_rels/pivotTable9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2.xml"/></Relationships>
</file>

<file path=xl/pivotTables/_rels/pivotTable10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6.xml"/></Relationships>
</file>

<file path=xl/pivotTables/_rels/pivotTable1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6.xml"/></Relationships>
</file>

<file path=xl/pivotTables/_rels/pivotTable1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9.xml"/></Relationships>
</file>

<file path=xl/pivotTables/_rels/pivotTable1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.xml"/></Relationships>
</file>

<file path=xl/pivotTables/_rels/pivotTable1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5.xml"/></Relationships>
</file>

<file path=xl/pivotTables/_rels/pivotTable1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9.xml"/></Relationships>
</file>

<file path=xl/pivotTables/_rels/pivotTable1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4.xml"/></Relationships>
</file>

<file path=xl/pivotTables/_rels/pivotTable1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0.xml"/></Relationships>
</file>

<file path=xl/pivotTables/_rels/pivotTable18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3.xml"/></Relationships>
</file>

<file path=xl/pivotTables/_rels/pivotTable19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20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.xml"/></Relationships>
</file>

<file path=xl/pivotTables/_rels/pivotTable2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.xml"/></Relationships>
</file>

<file path=xl/pivotTables/_rels/pivotTable2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7.xml"/></Relationships>
</file>

<file path=xl/pivotTables/_rels/pivotTable2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7.xml"/></Relationships>
</file>

<file path=xl/pivotTables/_rels/pivotTable2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.xml"/></Relationships>
</file>

<file path=xl/pivotTables/_rels/pivotTable2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1.xml"/></Relationships>
</file>

<file path=xl/pivotTables/_rels/pivotTable2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8.xml"/></Relationships>
</file>

<file path=xl/pivotTables/_rels/pivotTable2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0.xml"/></Relationships>
</file>

<file path=xl/pivotTables/_rels/pivotTable28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1.xml"/></Relationships>
</file>

<file path=xl/pivotTables/_rels/pivotTable29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2.xml"/></Relationships>
</file>

<file path=xl/pivotTables/_rels/pivotTable30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5.xml"/></Relationships>
</file>

<file path=xl/pivotTables/_rels/pivotTable3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3.xml"/></Relationships>
</file>

<file path=xl/pivotTables/_rels/pivotTable3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6.xml"/></Relationships>
</file>

<file path=xl/pivotTables/_rels/pivotTable3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7.xml"/></Relationships>
</file>

<file path=xl/pivotTables/_rels/pivotTable3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3.xml"/></Relationships>
</file>

<file path=xl/pivotTables/_rels/pivotTable3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5.xml"/></Relationships>
</file>

<file path=xl/pivotTables/_rels/pivotTable3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2.xml"/></Relationships>
</file>

<file path=xl/pivotTables/_rels/pivotTable3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1.xml"/></Relationships>
</file>

<file path=xl/pivotTables/_rels/pivotTable38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6.xml"/></Relationships>
</file>

<file path=xl/pivotTables/_rels/pivotTable39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7.xml"/></Relationships>
</file>

<file path=xl/pivotTables/_rels/pivotTable40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8.xml"/></Relationships>
</file>

<file path=xl/pivotTables/_rels/pivotTable4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0.xml"/></Relationships>
</file>

<file path=xl/pivotTables/_rels/pivotTable4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9.xml"/></Relationships>
</file>

<file path=xl/pivotTables/_rels/pivotTable4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5.xml"/></Relationships>
</file>

<file path=xl/pivotTables/_rels/pivotTable4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1.xml"/></Relationships>
</file>

<file path=xl/pivotTables/_rels/pivotTable4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2.xml"/></Relationships>
</file>

<file path=xl/pivotTables/_rels/pivotTable4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9.xml"/></Relationships>
</file>

<file path=xl/pivotTables/_rels/pivotTable4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4.xml"/></Relationships>
</file>

<file path=xl/pivotTables/_rels/pivotTable48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0.xml"/></Relationships>
</file>

<file path=xl/pivotTables/_rels/pivotTable49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5.xml"/></Relationships>
</file>

<file path=xl/pivotTables/_rels/pivotTable50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2.xml"/></Relationships>
</file>

<file path=xl/pivotTables/_rels/pivotTable5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0.xml"/></Relationships>
</file>

<file path=xl/pivotTables/_rels/pivotTable5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4.xml"/></Relationships>
</file>

<file path=xl/pivotTables/_rels/pivotTable5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9.xml"/></Relationships>
</file>

<file path=xl/pivotTables/_rels/pivotTable5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3.xml"/></Relationships>
</file>

<file path=xl/pivotTables/_rels/pivotTable5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3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F37F1C51-A45B-4B8A-BB71-2912C3D6A019}" name="TablaDinámica2" cacheId="23" applyNumberFormats="0" applyBorderFormats="0" applyFontFormats="0" applyPatternFormats="0" applyAlignmentFormats="0" applyWidthHeightFormats="1" dataCaption="Valores" tag="edad9d72-cc8f-45d7-b233-ad396a4afaac" updatedVersion="8" minRefreshableVersion="3" useAutoFormatting="1" subtotalHiddenItems="1" itemPrintTitles="1" createdVersion="5" indent="0" outline="1" outlineData="1" multipleFieldFilters="0" chartFormat="9" rowHeaderCaption="Grupo poblacional">
  <location ref="G5:H16" firstHeaderRow="1" firstDataRow="1" firstDataCol="1"/>
  <pivotFields count="3">
    <pivotField axis="axisRow" allDrilled="1" subtotalTop="0" showAll="0" measureFilter="1" sortType="descending" defaultSubtotal="0" defaultAttributeDrillState="1">
      <items count="10">
        <item x="0"/>
        <item x="1"/>
        <item x="2"/>
        <item x="3"/>
        <item x="4"/>
        <item x="5"/>
        <item x="6"/>
        <item x="7"/>
        <item x="8"/>
        <item x="9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0"/>
  </rowFields>
  <rowItems count="11">
    <i>
      <x v="6"/>
    </i>
    <i>
      <x v="8"/>
    </i>
    <i>
      <x v="7"/>
    </i>
    <i>
      <x v="3"/>
    </i>
    <i>
      <x v="1"/>
    </i>
    <i>
      <x v="2"/>
    </i>
    <i>
      <x/>
    </i>
    <i>
      <x v="4"/>
    </i>
    <i>
      <x v="5"/>
    </i>
    <i>
      <x v="9"/>
    </i>
    <i t="grand">
      <x/>
    </i>
  </rowItems>
  <colItems count="1">
    <i/>
  </colItems>
  <dataFields count="1">
    <dataField name="Porcentaje" fld="1" subtotal="count" showDataAs="percentOfCol" baseField="0" baseItem="0" numFmtId="1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orcentaje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Dark20" showRowHeaders="1" showColHeaders="1" showRowStripes="0" showColStripes="0" showLastColumn="1"/>
  <filters count="1">
    <filter fld="0" type="count" id="1" iMeasureHier="107">
      <autoFilter ref="A1">
        <filterColumn colId="0">
          <top10 val="10" filterVal="10"/>
        </filterColumn>
      </autoFilter>
    </filter>
  </filters>
  <rowHierarchiesUsage count="1">
    <rowHierarchyUsage hierarchyUsage="26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605BABF9-D562-43A8-84AF-5AFE1B1A597C}" name="TablaDinámica3" cacheId="27" applyNumberFormats="0" applyBorderFormats="0" applyFontFormats="0" applyPatternFormats="0" applyAlignmentFormats="0" applyWidthHeightFormats="1" dataCaption="Valores" tag="4bd7d311-3f1f-4093-bead-96a967824836" updatedVersion="8" minRefreshableVersion="3" useAutoFormatting="1" subtotalHiddenItems="1" itemPrintTitles="1" createdVersion="5" indent="0" outline="1" outlineData="1" multipleFieldFilters="0" chartFormat="17" rowHeaderCaption="Grupos de edad" colHeaderCaption="Realiza">
  <location ref="F5:I12" firstHeaderRow="1" firstDataRow="2" firstDataCol="1"/>
  <pivotFields count="4">
    <pivotField name="Actividad física" axis="axisCol" allDrilled="1" subtotalTop="0" showAll="0" dataSourceSort="1" defaultSubtotal="0" defaultAttributeDrillState="1">
      <items count="2">
        <item x="0"/>
        <item x="1"/>
      </items>
    </pivotField>
    <pivotField dataField="1" subtotalTop="0" showAll="0" defaultSubtotal="0"/>
    <pivotField axis="axisRow"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llDrilled="1" subtotalTop="0" showAll="0" dataSourceSort="1" defaultSubtotal="0" defaultAttributeDrillState="1"/>
  </pivotFields>
  <rowFields count="1">
    <field x="2"/>
  </rowFields>
  <rowItems count="6">
    <i>
      <x/>
    </i>
    <i>
      <x v="1"/>
    </i>
    <i>
      <x v="2"/>
    </i>
    <i>
      <x v="3"/>
    </i>
    <i>
      <x v="4"/>
    </i>
    <i t="grand">
      <x/>
    </i>
  </rowItems>
  <colFields count="1">
    <field x="0"/>
  </colFields>
  <colItems count="3">
    <i>
      <x/>
    </i>
    <i>
      <x v="1"/>
    </i>
    <i t="grand">
      <x/>
    </i>
  </colItems>
  <dataFields count="1">
    <dataField name="Actividad física" fld="1" subtotal="count" showDataAs="percentOfCol" baseField="0" baseItem="0" numFmtId="10"/>
  </dataFields>
  <chartFormats count="4">
    <chartFormat chart="14" format="0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0"/>
          </reference>
        </references>
      </pivotArea>
    </chartFormat>
    <chartFormat chart="14" format="1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1"/>
          </reference>
        </references>
      </pivotArea>
    </chartFormat>
    <chartFormat chart="16" format="4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0"/>
          </reference>
        </references>
      </pivotArea>
    </chartFormat>
    <chartFormat chart="16" format="5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1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Dark20" showRowHeaders="1" showColHeaders="1" showRowStripes="0" showColStripes="0" showLastColumn="1"/>
  <rowHierarchiesUsage count="1">
    <rowHierarchyUsage hierarchyUsage="18"/>
  </rowHierarchiesUsage>
  <colHierarchiesUsage count="1">
    <colHierarchyUsage hierarchyUsage="49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1B1DC279-E599-4902-A1BA-855B380A543D}" name="TablaDinámica8" cacheId="33" applyNumberFormats="0" applyBorderFormats="0" applyFontFormats="0" applyPatternFormats="0" applyAlignmentFormats="0" applyWidthHeightFormats="1" dataCaption="Valores" tag="3d421759-92f6-4bcb-be95-6257c05e5cee" updatedVersion="8" minRefreshableVersion="3" useAutoFormatting="1" subtotalHiddenItems="1" itemPrintTitles="1" createdVersion="5" indent="0" outline="1" outlineData="1" multipleFieldFilters="0" chartFormat="23" rowHeaderCaption="Grupos de edad" colHeaderCaption="Realiza">
  <location ref="A4:B10" firstHeaderRow="1" firstDataRow="1" firstDataCol="1"/>
  <pivotFields count="4">
    <pivotField name="Actividad física" allDrilled="1" subtotalTop="0" showAll="0" dataSourceSort="1" defaultSubtotal="0" defaultAttributeDrillState="1">
      <items count="2">
        <item x="0"/>
        <item x="1"/>
      </items>
    </pivotField>
    <pivotField axis="axisRow"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1"/>
  </rowFields>
  <rowItems count="6">
    <i>
      <x/>
    </i>
    <i>
      <x v="1"/>
    </i>
    <i>
      <x v="2"/>
    </i>
    <i>
      <x v="3"/>
    </i>
    <i>
      <x v="4"/>
    </i>
    <i t="grand">
      <x/>
    </i>
  </rowItems>
  <colItems count="1">
    <i/>
  </colItems>
  <dataFields count="1">
    <dataField name="Promedio de IMC" fld="2" subtotal="average" baseField="1" baseItem="0" numFmtId="2"/>
  </dataFields>
  <formats count="2">
    <format dxfId="41">
      <pivotArea collapsedLevelsAreSubtotals="1" fieldPosition="0">
        <references count="1">
          <reference field="1" count="0"/>
        </references>
      </pivotArea>
    </format>
    <format dxfId="40">
      <pivotArea outline="0" collapsedLevelsAreSubtotals="1" fieldPosition="0"/>
    </format>
  </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Dark20" showRowHeaders="1" showColHeaders="1" showRowStripes="0" showColStripes="0" showLastColumn="1"/>
  <rowHierarchiesUsage count="1">
    <rowHierarchyUsage hierarchyUsage="18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178C29C2-CF82-4973-B6D1-062A79B390C7}" name="TablaDinámica5" cacheId="47" applyNumberFormats="0" applyBorderFormats="0" applyFontFormats="0" applyPatternFormats="0" applyAlignmentFormats="0" applyWidthHeightFormats="1" dataCaption="Valores" tag="c8753ac2-3992-4826-ac59-221773b760a6" updatedVersion="8" minRefreshableVersion="3" useAutoFormatting="1" subtotalHiddenItems="1" itemPrintTitles="1" createdVersion="5" indent="0" outline="1" outlineData="1" multipleFieldFilters="0" chartFormat="57" rowHeaderCaption="Grupos de edad" colHeaderCaption="Zona">
  <location ref="G12:J19" firstHeaderRow="1" firstDataRow="2" firstDataCol="1"/>
  <pivotFields count="6">
    <pivotField name="Actividad física" allDrilled="1" subtotalTop="0" showAll="0" dataSourceSort="1" defaultSubtotal="0" defaultAttributeDrillState="1">
      <items count="2">
        <item x="0"/>
        <item x="1"/>
      </items>
    </pivotField>
    <pivotField axis="axisRow"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llDrilled="1" subtotalTop="0" showAll="0" defaultSubtotal="0" defaultAttributeDrillState="1">
      <items count="5">
        <item s="1" x="1"/>
        <item s="1" x="3"/>
        <item s="1" x="0"/>
        <item s="1" x="4"/>
        <item s="1" x="2"/>
      </items>
    </pivotField>
    <pivotField axis="axisCol" allDrilled="1" subtotalTop="0" showAll="0" defaultSubtotal="0" defaultAttributeDrillState="1">
      <items count="2">
        <item x="1"/>
        <item x="0"/>
      </items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1"/>
  </rowFields>
  <rowItems count="6">
    <i>
      <x/>
    </i>
    <i>
      <x v="1"/>
    </i>
    <i>
      <x v="2"/>
    </i>
    <i>
      <x v="3"/>
    </i>
    <i>
      <x v="4"/>
    </i>
    <i t="grand">
      <x/>
    </i>
  </rowItems>
  <colFields count="1">
    <field x="3"/>
  </colFields>
  <colItems count="3">
    <i>
      <x/>
    </i>
    <i>
      <x v="1"/>
    </i>
    <i t="grand">
      <x/>
    </i>
  </colItems>
  <dataFields count="1">
    <dataField name="Promedio de Frutas y verduras" fld="4" subtotal="average" baseField="1" baseItem="0"/>
  </dataFields>
  <formats count="2">
    <format dxfId="35">
      <pivotArea collapsedLevelsAreSubtotals="1" fieldPosition="0">
        <references count="1">
          <reference field="1" count="0"/>
        </references>
      </pivotArea>
    </format>
    <format dxfId="34">
      <pivotArea outline="0" collapsedLevelsAreSubtotals="1" fieldPosition="0"/>
    </format>
  </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Sentado (min)"/>
  </pivotHierarchies>
  <pivotTableStyleInfo name="PivotStyleDark20" showRowHeaders="1" showColHeaders="1" showRowStripes="0" showColStripes="0" showLastColumn="1"/>
  <rowHierarchiesUsage count="1">
    <rowHierarchyUsage hierarchyUsage="18"/>
  </rowHierarchiesUsage>
  <colHierarchiesUsage count="1">
    <colHierarchyUsage hierarchyUsage="21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62865F38-6F4E-4F40-838F-5A90B849E630}" name="TablaDinámica4" cacheId="46" applyNumberFormats="0" applyBorderFormats="0" applyFontFormats="0" applyPatternFormats="0" applyAlignmentFormats="0" applyWidthHeightFormats="1" dataCaption="Valores" tag="1084aed1-760d-4e9c-81c0-b3b199785d92" updatedVersion="8" minRefreshableVersion="3" useAutoFormatting="1" subtotalHiddenItems="1" itemPrintTitles="1" createdVersion="5" indent="0" outline="1" outlineData="1" multipleFieldFilters="0" chartFormat="57" rowHeaderCaption="Grupos de edad" colHeaderCaption="Zona">
  <location ref="G4:J11" firstHeaderRow="1" firstDataRow="2" firstDataCol="1"/>
  <pivotFields count="6">
    <pivotField name="Actividad física" allDrilled="1" subtotalTop="0" showAll="0" dataSourceSort="1" defaultSubtotal="0" defaultAttributeDrillState="1">
      <items count="2">
        <item x="0"/>
        <item x="1"/>
      </items>
    </pivotField>
    <pivotField axis="axisRow"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llDrilled="1" subtotalTop="0" showAll="0" defaultSubtotal="0" defaultAttributeDrillState="1">
      <items count="5">
        <item s="1" x="1"/>
        <item s="1" x="3"/>
        <item s="1" x="0"/>
        <item s="1" x="4"/>
        <item s="1" x="2"/>
      </items>
    </pivotField>
    <pivotField axis="axisCol" allDrilled="1" subtotalTop="0" showAll="0" defaultSubtotal="0" defaultAttributeDrillState="1">
      <items count="2">
        <item x="1"/>
        <item x="0"/>
      </items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1"/>
  </rowFields>
  <rowItems count="6">
    <i>
      <x/>
    </i>
    <i>
      <x v="1"/>
    </i>
    <i>
      <x v="2"/>
    </i>
    <i>
      <x v="3"/>
    </i>
    <i>
      <x v="4"/>
    </i>
    <i t="grand">
      <x/>
    </i>
  </rowItems>
  <colFields count="1">
    <field x="3"/>
  </colFields>
  <colItems count="3">
    <i>
      <x/>
    </i>
    <i>
      <x v="1"/>
    </i>
    <i t="grand">
      <x/>
    </i>
  </colItems>
  <dataFields count="1">
    <dataField name="Promedio de IMC" fld="4" subtotal="average" baseField="1" baseItem="0"/>
  </dataFields>
  <formats count="2">
    <format dxfId="37">
      <pivotArea collapsedLevelsAreSubtotals="1" fieldPosition="0">
        <references count="1">
          <reference field="1" count="0"/>
        </references>
      </pivotArea>
    </format>
    <format dxfId="36">
      <pivotArea outline="0" collapsedLevelsAreSubtotals="1" fieldPosition="0"/>
    </format>
  </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Sentado (min)"/>
  </pivotHierarchies>
  <pivotTableStyleInfo name="PivotStyleDark20" showRowHeaders="1" showColHeaders="1" showRowStripes="0" showColStripes="0" showLastColumn="1"/>
  <rowHierarchiesUsage count="1">
    <rowHierarchyUsage hierarchyUsage="18"/>
  </rowHierarchiesUsage>
  <colHierarchiesUsage count="1">
    <colHierarchyUsage hierarchyUsage="21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6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DFF1AC7F-84DB-43F2-86C5-E0A39FAC3A2B}" name="TablaDinámica3" cacheId="45" applyNumberFormats="0" applyBorderFormats="0" applyFontFormats="0" applyPatternFormats="0" applyAlignmentFormats="0" applyWidthHeightFormats="1" dataCaption="Valores" tag="e84e3b14-bb73-455b-ae94-c81ea95f6160" updatedVersion="8" minRefreshableVersion="3" useAutoFormatting="1" subtotalHiddenItems="1" itemPrintTitles="1" createdVersion="5" indent="0" outline="1" outlineData="1" multipleFieldFilters="0" chartFormat="57" rowHeaderCaption="Grupos de edad" colHeaderCaption="Zona">
  <location ref="B10:E17" firstHeaderRow="1" firstDataRow="2" firstDataCol="1"/>
  <pivotFields count="6">
    <pivotField name="Actividad física" allDrilled="1" subtotalTop="0" showAll="0" dataSourceSort="1" defaultSubtotal="0" defaultAttributeDrillState="1">
      <items count="2">
        <item x="0"/>
        <item x="1"/>
      </items>
    </pivotField>
    <pivotField axis="axisRow"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llDrilled="1" subtotalTop="0" showAll="0" defaultSubtotal="0" defaultAttributeDrillState="1">
      <items count="5">
        <item s="1" x="1"/>
        <item s="1" x="3"/>
        <item s="1" x="0"/>
        <item s="1" x="4"/>
        <item s="1" x="2"/>
      </items>
    </pivotField>
    <pivotField dataField="1" subtotalTop="0" showAll="0" defaultSubtotal="0"/>
    <pivotField axis="axisCol" allDrilled="1" subtotalTop="0" showAll="0" defaultSubtotal="0" defaultAttributeDrillState="1">
      <items count="2">
        <item x="1"/>
        <item x="0"/>
      </items>
    </pivotField>
    <pivotField allDrilled="1" subtotalTop="0" showAll="0" dataSourceSort="1" defaultSubtotal="0" defaultAttributeDrillState="1"/>
  </pivotFields>
  <rowFields count="1">
    <field x="1"/>
  </rowFields>
  <rowItems count="6">
    <i>
      <x/>
    </i>
    <i>
      <x v="1"/>
    </i>
    <i>
      <x v="2"/>
    </i>
    <i>
      <x v="3"/>
    </i>
    <i>
      <x v="4"/>
    </i>
    <i t="grand">
      <x/>
    </i>
  </rowItems>
  <colFields count="1">
    <field x="4"/>
  </colFields>
  <colItems count="3">
    <i>
      <x/>
    </i>
    <i>
      <x v="1"/>
    </i>
    <i t="grand">
      <x/>
    </i>
  </colItems>
  <dataFields count="1">
    <dataField name="Sentado (min)" fld="3" subtotal="average" baseField="1" baseItem="0"/>
  </dataFields>
  <formats count="2">
    <format dxfId="39">
      <pivotArea collapsedLevelsAreSubtotals="1" fieldPosition="0">
        <references count="1">
          <reference field="1" count="0"/>
        </references>
      </pivotArea>
    </format>
    <format dxfId="38">
      <pivotArea outline="0" collapsedLevelsAreSubtotals="1" fieldPosition="0"/>
    </format>
  </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Sentado (min)"/>
  </pivotHierarchies>
  <pivotTableStyleInfo name="PivotStyleDark20" showRowHeaders="1" showColHeaders="1" showRowStripes="0" showColStripes="0" showLastColumn="1"/>
  <rowHierarchiesUsage count="1">
    <rowHierarchyUsage hierarchyUsage="18"/>
  </rowHierarchiesUsage>
  <colHierarchiesUsage count="1">
    <colHierarchyUsage hierarchyUsage="21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7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7C73253D-FEDE-443F-8F03-3937A5DC03B0}" name="TablaDinámica4" cacheId="50" applyNumberFormats="0" applyBorderFormats="0" applyFontFormats="0" applyPatternFormats="0" applyAlignmentFormats="0" applyWidthHeightFormats="1" dataCaption="Valores" tag="4b120f14-b7dd-4512-9ca9-3dcb94d48dfc" updatedVersion="8" minRefreshableVersion="3" useAutoFormatting="1" subtotalHiddenItems="1" itemPrintTitles="1" createdVersion="5" indent="0" outline="1" outlineData="1" multipleFieldFilters="0" chartFormat="66" rowHeaderCaption="Salud" colHeaderCaption="Usuario">
  <location ref="L5:O12" firstHeaderRow="1" firstDataRow="2" firstDataCol="1"/>
  <pivotFields count="5">
    <pivotField name="Actividad física" allDrilled="1" subtotalTop="0" showAll="0" dataSourceSort="1" defaultSubtotal="0" defaultAttributeDrillState="1">
      <items count="2">
        <item x="0"/>
        <item x="1"/>
      </items>
    </pivotField>
    <pivotField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xis="axisRow" allDrilled="1" subtotalTop="0" showAll="0" defaultSubtotal="0" defaultAttributeDrillState="1">
      <items count="5">
        <item s="1" x="1"/>
        <item s="1" x="3"/>
        <item s="1" x="0"/>
        <item s="1" x="4"/>
        <item s="1" x="2"/>
      </items>
    </pivotField>
    <pivotField axis="axisCol" allDrilled="1" subtotalTop="0" showAll="0" dataSourceSort="1" defaultSubtotal="0" defaultAttributeDrillState="1">
      <items count="2">
        <item x="0"/>
        <item x="1"/>
      </items>
    </pivotField>
    <pivotField dataField="1" subtotalTop="0" showAll="0" defaultSubtotal="0"/>
  </pivotFields>
  <rowFields count="1">
    <field x="2"/>
  </rowFields>
  <rowItems count="6">
    <i>
      <x/>
    </i>
    <i>
      <x v="1"/>
    </i>
    <i>
      <x v="2"/>
    </i>
    <i>
      <x v="3"/>
    </i>
    <i>
      <x v="4"/>
    </i>
    <i t="grand">
      <x/>
    </i>
  </rowItems>
  <colFields count="1">
    <field x="3"/>
  </colFields>
  <colItems count="3">
    <i>
      <x/>
    </i>
    <i>
      <x v="1"/>
    </i>
    <i t="grand">
      <x/>
    </i>
  </colItems>
  <dataFields count="1">
    <dataField name="Autopercepción" fld="4" subtotal="count" showDataAs="percentOfCol" baseField="2" baseItem="2" numFmtId="1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 caption="Autopercepción"/>
    <pivotHierarchy dragToData="1"/>
    <pivotHierarchy dragToData="1"/>
    <pivotHierarchy dragToData="1"/>
    <pivotHierarchy dragToData="1"/>
    <pivotHierarchy dragToData="1"/>
    <pivotHierarchy dragToData="1" caption="Promedio de sentado"/>
  </pivotHierarchies>
  <pivotTableStyleInfo name="PivotStyleDark20" showRowHeaders="1" showColHeaders="1" showRowStripes="0" showColStripes="0" showLastColumn="1"/>
  <rowHierarchiesUsage count="1">
    <rowHierarchyUsage hierarchyUsage="56"/>
  </rowHierarchiesUsage>
  <colHierarchiesUsage count="1">
    <colHierarchyUsage hierarchyUsage="1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8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F8F28F1F-07A3-42A3-8498-CA67D69B0F5E}" name="TablaDinámica28" cacheId="17" applyNumberFormats="0" applyBorderFormats="0" applyFontFormats="0" applyPatternFormats="0" applyAlignmentFormats="0" applyWidthHeightFormats="1" dataCaption="Valores" tag="f6514ef2-dc93-4e2b-9062-6e5d8fd999a9" updatedVersion="8" minRefreshableVersion="3" useAutoFormatting="1" subtotalHiddenItems="1" itemPrintTitles="1" createdVersion="5" indent="0" outline="1" outlineData="1" multipleFieldFilters="0" chartFormat="25">
  <location ref="D18:G25" firstHeaderRow="1" firstDataRow="2" firstDataCol="1"/>
  <pivotFields count="5">
    <pivotField axis="axisRow" allDrilled="1" subtotalTop="0" showAll="0" dataSourceSort="1" defaultSubtotal="0" defaultAttributeDrillState="1">
      <items count="5">
        <item x="0"/>
        <item x="1"/>
        <item x="2"/>
        <item x="3"/>
        <item x="4"/>
      </items>
    </pivotField>
    <pivotField axis="axisCol" allDrilled="1" subtotalTop="0" showAll="0" dataSourceSort="1" defaultSubtotal="0" defaultAttributeDrillState="1">
      <items count="2">
        <item x="0"/>
        <item x="1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6">
    <i>
      <x/>
    </i>
    <i>
      <x v="1"/>
    </i>
    <i>
      <x v="2"/>
    </i>
    <i>
      <x v="3"/>
    </i>
    <i>
      <x v="4"/>
    </i>
    <i t="grand">
      <x/>
    </i>
  </rowItems>
  <colFields count="1">
    <field x="1"/>
  </colFields>
  <colItems count="3">
    <i>
      <x/>
    </i>
    <i>
      <x v="1"/>
    </i>
    <i t="grand">
      <x/>
    </i>
  </colItems>
  <dataFields count="1">
    <dataField name="Recuento de Condición" fld="2" subtotal="count" showDataAs="percentOfCol" baseField="0" baseItem="0" numFmtId="10"/>
  </dataFields>
  <chartFormats count="5">
    <chartFormat chart="24" format="6" series="1">
      <pivotArea type="data" outline="0" fieldPosition="0">
        <references count="1">
          <reference field="1" count="1" selected="0">
            <x v="0"/>
          </reference>
        </references>
      </pivotArea>
    </chartFormat>
    <chartFormat chart="24" format="7" series="1">
      <pivotArea type="data" outline="0" fieldPosition="0">
        <references count="1">
          <reference field="1" count="1" selected="0">
            <x v="1"/>
          </reference>
        </references>
      </pivotArea>
    </chartFormat>
    <chartFormat chart="24" format="9">
      <pivotArea type="data" outline="0" fieldPosition="0">
        <references count="3">
          <reference field="4294967294" count="1" selected="0">
            <x v="0"/>
          </reference>
          <reference field="0" count="1" selected="0">
            <x v="4"/>
          </reference>
          <reference field="1" count="1" selected="0">
            <x v="0"/>
          </reference>
        </references>
      </pivotArea>
    </chartFormat>
    <chartFormat chart="24" format="8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0"/>
          </reference>
        </references>
      </pivotArea>
    </chartFormat>
    <chartFormat chart="24" format="9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1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/>
    <pivotHierarchy dragToData="1"/>
    <pivotHierarchy dragToData="1" caption="Promedio de TransporteActivo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Verduras"/>
    <pivotHierarchy dragToData="1"/>
    <pivotHierarchy dragToData="1"/>
    <pivotHierarchy dragToData="1"/>
    <pivotHierarchy dragToData="1"/>
    <pivotHierarchy dragToData="1" caption="Promedio de edad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5"/>
  </rowHierarchiesUsage>
  <colHierarchiesUsage count="1">
    <colHierarchyUsage hierarchyUsage="1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9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99816DCA-BB76-4E4B-A6A8-006EFFFD79D1}" name="TablaDinámica8" cacheId="11" applyNumberFormats="0" applyBorderFormats="0" applyFontFormats="0" applyPatternFormats="0" applyAlignmentFormats="0" applyWidthHeightFormats="1" dataCaption="Valores" tag="216e7ec8-a60e-474d-928a-6a66ce284dd4" updatedVersion="8" minRefreshableVersion="3" useAutoFormatting="1" subtotalHiddenItems="1" itemPrintTitles="1" createdVersion="5" indent="0" outline="1" outlineData="1" multipleFieldFilters="0">
  <location ref="D3:D4" firstHeaderRow="1" firstDataRow="1" firstDataCol="0"/>
  <pivotFields count="3"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Items count="1">
    <i/>
  </rowItems>
  <colItems count="1">
    <i/>
  </colItems>
  <dataFields count="1">
    <dataField name="Máx. de Afisica1" fld="0" subtotal="max" baseField="0" baseItem="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 caption="Máx. de Afisica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0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FBD9697D-393B-488F-B220-C9B3390B42BE}" name="TablaDinámica25" cacheId="15" applyNumberFormats="0" applyBorderFormats="0" applyFontFormats="0" applyPatternFormats="0" applyAlignmentFormats="0" applyWidthHeightFormats="1" dataCaption="Valores" tag="e97cc8d4-3806-4581-a5e2-702266f3c0bd" updatedVersion="8" minRefreshableVersion="3" useAutoFormatting="1" subtotalHiddenItems="1" itemPrintTitles="1" createdVersion="5" indent="0" outline="1" outlineData="1" multipleFieldFilters="0">
  <location ref="C12:C13" firstHeaderRow="1" firstDataRow="1" firstDataCol="0"/>
  <pivotFields count="3"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Items count="1">
    <i/>
  </rowItems>
  <colItems count="1">
    <i/>
  </colItems>
  <dataFields count="1">
    <dataField name="Mín. de Frutas Verduras" fld="0" subtotal="min" baseField="0" baseItem="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/>
    <pivotHierarchy dragToData="1"/>
    <pivotHierarchy dragToData="1" caption="Promedio de TransporteActivo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Verduras"/>
    <pivotHierarchy dragToData="1"/>
    <pivotHierarchy dragToData="1" caption="Mín. de Frutas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D19BE84C-2113-4160-B416-6D000B5298DA}" name="TablaDinámica14" cacheId="5" applyNumberFormats="0" applyBorderFormats="0" applyFontFormats="0" applyPatternFormats="0" applyAlignmentFormats="0" applyWidthHeightFormats="1" dataCaption="Valores" tag="acf2b2a6-b01a-4312-b1e0-3a7042c907ec" updatedVersion="8" minRefreshableVersion="3" useAutoFormatting="1" subtotalHiddenItems="1" itemPrintTitles="1" createdVersion="5" indent="0" outline="1" outlineData="1" multipleFieldFilters="0">
  <location ref="B9:B10" firstHeaderRow="1" firstDataRow="1" firstDataCol="0"/>
  <pivotFields count="3"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Items count="1">
    <i/>
  </rowItems>
  <colItems count="1">
    <i/>
  </colItems>
  <dataFields count="1">
    <dataField name="StdDev de IMC" fld="0" subtotal="stdDev" baseField="0" baseItem="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/>
    <pivotHierarchy dragToData="1"/>
    <pivotHierarchy dragToData="1" caption="Promedio de TransporteActivo"/>
    <pivotHierarchy dragToData="1"/>
    <pivotHierarchy dragToData="1"/>
    <pivotHierarchy dragToData="1"/>
    <pivotHierarchy dragToData="1"/>
    <pivotHierarchy dragToData="1" caption="Promedio de IMC"/>
    <pivotHierarchy dragToData="1" caption="StdDev de IMC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16C87CF1-0A13-43FC-8D60-9F4D4C743ABD}" name="TablaDinámica29" cacheId="18" applyNumberFormats="0" applyBorderFormats="0" applyFontFormats="0" applyPatternFormats="0" applyAlignmentFormats="0" applyWidthHeightFormats="1" dataCaption="Valores" tag="d203136f-19b4-444b-8bfd-324bc868c70a" updatedVersion="8" minRefreshableVersion="3" useAutoFormatting="1" subtotalHiddenItems="1" itemPrintTitles="1" createdVersion="5" indent="0" outline="1" outlineData="1" multipleFieldFilters="0" chartFormat="20">
  <location ref="A27:B30" firstHeaderRow="1" firstDataRow="1" firstDataCol="1"/>
  <pivotFields count="4">
    <pivotField axis="axisRow" allDrilled="1" subtotalTop="0" showAll="0" dataSourceSort="1" defaultSubtotal="0" defaultAttributeDrillState="1">
      <items count="2">
        <item x="0"/>
        <item x="1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3">
    <i>
      <x/>
    </i>
    <i>
      <x v="1"/>
    </i>
    <i t="grand">
      <x/>
    </i>
  </rowItems>
  <colItems count="1">
    <i/>
  </colItems>
  <dataFields count="1">
    <dataField name="Recuento de Género" fld="1" subtotal="count" baseField="0" baseItem="0"/>
  </dataFields>
  <chartFormats count="1">
    <chartFormat chart="19" format="2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/>
    <pivotHierarchy dragToData="1"/>
    <pivotHierarchy dragToData="1" caption="Promedio de TransporteActivo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Verduras"/>
    <pivotHierarchy dragToData="1"/>
    <pivotHierarchy dragToData="1"/>
    <pivotHierarchy dragToData="1"/>
    <pivotHierarchy dragToData="1"/>
    <pivotHierarchy dragToData="1" caption="Promedio de edad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3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60337F5E-BE4D-4991-9786-9068EE9D29B2}" name="TablaDinámica10" cacheId="1" applyNumberFormats="0" applyBorderFormats="0" applyFontFormats="0" applyPatternFormats="0" applyAlignmentFormats="0" applyWidthHeightFormats="1" dataCaption="Valores" tag="38865952-de2a-45a4-a26a-f25efeafe426" updatedVersion="8" minRefreshableVersion="3" useAutoFormatting="1" subtotalHiddenItems="1" itemPrintTitles="1" createdVersion="5" indent="0" outline="1" outlineData="1" multipleFieldFilters="0">
  <location ref="B6:B7" firstHeaderRow="1" firstDataRow="1" firstDataCol="0"/>
  <pivotFields count="3"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Items count="1">
    <i/>
  </rowItems>
  <colItems count="1">
    <i/>
  </colItems>
  <dataFields count="1">
    <dataField name="StdDev de TransporteActivo" fld="0" subtotal="stdDev" baseField="0" baseItem="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/>
    <pivotHierarchy dragToData="1"/>
    <pivotHierarchy dragToData="1" caption="Promedio de TransporteActivo"/>
    <pivotHierarchy dragToData="1" caption="StdDev de TransporteActivo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4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B418C053-808D-4A6D-B8B5-819C405D872F}" name="TablaDinámica24" cacheId="14" applyNumberFormats="0" applyBorderFormats="0" applyFontFormats="0" applyPatternFormats="0" applyAlignmentFormats="0" applyWidthHeightFormats="1" dataCaption="Valores" tag="f873eb5d-0e28-4c6b-9f1e-784ba7793f13" updatedVersion="8" minRefreshableVersion="3" useAutoFormatting="1" subtotalHiddenItems="1" itemPrintTitles="1" createdVersion="5" indent="0" outline="1" outlineData="1" multipleFieldFilters="0">
  <location ref="B12:B13" firstHeaderRow="1" firstDataRow="1" firstDataCol="0"/>
  <pivotFields count="3"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Items count="1">
    <i/>
  </rowItems>
  <colItems count="1">
    <i/>
  </colItems>
  <dataFields count="1">
    <dataField name="StdDev de Frutas Verduras" fld="0" subtotal="stdDev" baseField="0" baseItem="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/>
    <pivotHierarchy dragToData="1"/>
    <pivotHierarchy dragToData="1" caption="Promedio de TransporteActivo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Verduras"/>
    <pivotHierarchy dragToData="1" caption="StdDev de Frutas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5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AD5E72F2-E2EE-4C37-B948-2B6D99078E00}" name="TablaDinámica17" cacheId="8" applyNumberFormats="0" applyBorderFormats="0" applyFontFormats="0" applyPatternFormats="0" applyAlignmentFormats="0" applyWidthHeightFormats="1" dataCaption="Valores" tag="b4a7ea14-0235-4cab-a583-57996a8a7d92" updatedVersion="8" minRefreshableVersion="3" useAutoFormatting="1" subtotalHiddenItems="1" itemPrintTitles="1" createdVersion="5" indent="0" outline="1" outlineData="1" multipleFieldFilters="0">
  <location ref="A12:A13" firstHeaderRow="1" firstDataRow="1" firstDataCol="0"/>
  <pivotFields count="3"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Items count="1">
    <i/>
  </rowItems>
  <colItems count="1">
    <i/>
  </colItems>
  <dataFields count="1">
    <dataField name="Promedio de Frutas Verduras" fld="0" subtotal="average" baseField="0" baseItem="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/>
    <pivotHierarchy dragToData="1"/>
    <pivotHierarchy dragToData="1" caption="Promedio de TransporteActivo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6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E64F0C9C-E46A-4118-8E54-0ED9341860D8}" name="TablaDinámica27" cacheId="13" applyNumberFormats="0" applyBorderFormats="0" applyFontFormats="0" applyPatternFormats="0" applyAlignmentFormats="0" applyWidthHeightFormats="1" dataCaption="Valores" tag="306eca9e-899f-4c92-aee1-6c04d58baf89" updatedVersion="8" minRefreshableVersion="3" useAutoFormatting="1" subtotalHiddenItems="1" itemPrintTitles="1" createdVersion="5" indent="0" outline="1" outlineData="1" multipleFieldFilters="0" chartFormat="9">
  <location ref="A18:B21" firstHeaderRow="1" firstDataRow="1" firstDataCol="1"/>
  <pivotFields count="4">
    <pivotField axis="axisRow" allDrilled="1" subtotalTop="0" showAll="0" dataSourceSort="1" defaultSubtotal="0" defaultAttributeDrillState="1">
      <items count="3">
        <item x="0"/>
        <item x="1"/>
        <item x="2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3">
    <i>
      <x/>
    </i>
    <i>
      <x v="1"/>
    </i>
    <i t="grand">
      <x/>
    </i>
  </rowItems>
  <colItems count="1">
    <i/>
  </colItems>
  <dataFields count="1">
    <dataField name="Promedio de edad" fld="1" subtotal="average" baseField="0" baseItem="0"/>
  </dataFields>
  <chartFormats count="4">
    <chartFormat chart="4" format="19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4" format="20">
      <pivotArea type="data" outline="0" fieldPosition="0">
        <references count="2">
          <reference field="4294967294" count="1" selected="0">
            <x v="0"/>
          </reference>
          <reference field="0" count="1" selected="0">
            <x v="1"/>
          </reference>
        </references>
      </pivotArea>
    </chartFormat>
    <chartFormat chart="4" format="21">
      <pivotArea type="data" outline="0" fieldPosition="0">
        <references count="2">
          <reference field="4294967294" count="1" selected="0">
            <x v="0"/>
          </reference>
          <reference field="0" count="1" selected="0">
            <x v="2"/>
          </reference>
        </references>
      </pivotArea>
    </chartFormat>
    <chartFormat chart="4" format="22">
      <pivotArea type="data" outline="0" fieldPosition="0">
        <references count="2">
          <reference field="4294967294" count="1" selected="0">
            <x v="0"/>
          </reference>
          <reference field="0" count="1" selected="0">
            <x v="0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/>
    <pivotHierarchy dragToData="1"/>
    <pivotHierarchy dragToData="1" caption="Promedio de TransporteActivo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Verduras"/>
    <pivotHierarchy dragToData="1"/>
    <pivotHierarchy dragToData="1"/>
    <pivotHierarchy dragToData="1"/>
    <pivotHierarchy dragToData="1"/>
    <pivotHierarchy dragToData="1" caption="Promedio de edad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7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FBE84136-B50B-4A30-B53E-6A017C9570C8}" name="TablaDinámica6" cacheId="9" applyNumberFormats="0" applyBorderFormats="0" applyFontFormats="0" applyPatternFormats="0" applyAlignmentFormats="0" applyWidthHeightFormats="1" dataCaption="Valores" tag="64f2c205-154f-4337-b26c-fc45719af737" updatedVersion="8" minRefreshableVersion="3" useAutoFormatting="1" subtotalHiddenItems="1" itemPrintTitles="1" createdVersion="5" indent="0" outline="1" outlineData="1" multipleFieldFilters="0">
  <location ref="B3:B4" firstHeaderRow="1" firstDataRow="1" firstDataCol="0"/>
  <pivotFields count="3"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Items count="1">
    <i/>
  </rowItems>
  <colItems count="1">
    <i/>
  </colItems>
  <dataFields count="1">
    <dataField name="StdDev de Afisica1" fld="0" subtotal="stdDev" baseField="0" baseItem="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 caption="StdDev de Afisica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8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19E3CFCA-7E81-4534-A79A-6FE4ACECDFCB}" name="TablaDinámica9" cacheId="12" applyNumberFormats="0" applyBorderFormats="0" applyFontFormats="0" applyPatternFormats="0" applyAlignmentFormats="0" applyWidthHeightFormats="1" dataCaption="Valores" tag="4f9a49f4-f21e-4ff3-a5dd-0722e6eae9d4" updatedVersion="8" minRefreshableVersion="3" useAutoFormatting="1" subtotalHiddenItems="1" itemPrintTitles="1" createdVersion="5" indent="0" outline="1" outlineData="1" multipleFieldFilters="0">
  <location ref="A6:A7" firstHeaderRow="1" firstDataRow="1" firstDataCol="0"/>
  <pivotFields count="3"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Items count="1">
    <i/>
  </rowItems>
  <colItems count="1">
    <i/>
  </colItems>
  <dataFields count="1">
    <dataField name="Promedio de TransporteActivo" fld="0" subtotal="average" baseField="0" baseItem="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/>
    <pivotHierarchy dragToData="1"/>
    <pivotHierarchy dragToData="1" caption="Promedio de TransporteActivo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9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BD06FD68-0F15-4A25-AEBC-D50FA132FFBE}" name="TablaDinámica1" cacheId="0" applyNumberFormats="0" applyBorderFormats="0" applyFontFormats="0" applyPatternFormats="0" applyAlignmentFormats="0" applyWidthHeightFormats="1" dataCaption="Valores" tag="69639f40-e6a8-4d45-a85d-8bcd3f41efc1" updatedVersion="8" minRefreshableVersion="3" useAutoFormatting="1" subtotalHiddenItems="1" itemPrintTitles="1" createdVersion="5" indent="0" outline="1" outlineData="1" multipleFieldFilters="0">
  <location ref="A3:A4" firstHeaderRow="1" firstDataRow="1" firstDataCol="0"/>
  <pivotFields count="3"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Items count="1">
    <i/>
  </rowItems>
  <colItems count="1">
    <i/>
  </colItems>
  <dataFields count="1">
    <dataField name="Promedio de Afisica1" fld="0" subtotal="average" baseField="0" baseItem="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0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A451973-8DAC-4251-8143-436168078E28}" name="TablaDinámica11" cacheId="2" applyNumberFormats="0" applyBorderFormats="0" applyFontFormats="0" applyPatternFormats="0" applyAlignmentFormats="0" applyWidthHeightFormats="1" dataCaption="Valores" tag="308f28b2-2c4d-4bc9-a2cf-aea687eabe60" updatedVersion="8" minRefreshableVersion="3" useAutoFormatting="1" subtotalHiddenItems="1" itemPrintTitles="1" createdVersion="5" indent="0" outline="1" outlineData="1" multipleFieldFilters="0">
  <location ref="C6:C7" firstHeaderRow="1" firstDataRow="1" firstDataCol="0"/>
  <pivotFields count="3"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Items count="1">
    <i/>
  </rowItems>
  <colItems count="1">
    <i/>
  </colItems>
  <dataFields count="1">
    <dataField name="Mín. de TransporteActivo" fld="0" subtotal="min" baseField="0" baseItem="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/>
    <pivotHierarchy dragToData="1"/>
    <pivotHierarchy dragToData="1" caption="Promedio de TransporteActivo"/>
    <pivotHierarchy dragToData="1"/>
    <pivotHierarchy dragToData="1" caption="Mín. de TransporteActivo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E88CAFB2-6DA2-46F2-9202-B65084E6BDA3}" name="TablaDinámica12" cacheId="3" applyNumberFormats="0" applyBorderFormats="0" applyFontFormats="0" applyPatternFormats="0" applyAlignmentFormats="0" applyWidthHeightFormats="1" dataCaption="Valores" tag="838c9350-a723-4e1d-942f-6d1aebb61e4a" updatedVersion="8" minRefreshableVersion="3" useAutoFormatting="1" subtotalHiddenItems="1" itemPrintTitles="1" createdVersion="5" indent="0" outline="1" outlineData="1" multipleFieldFilters="0">
  <location ref="D6:D7" firstHeaderRow="1" firstDataRow="1" firstDataCol="0"/>
  <pivotFields count="3"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Items count="1">
    <i/>
  </rowItems>
  <colItems count="1">
    <i/>
  </colItems>
  <dataFields count="1">
    <dataField name="Máx. de TransporteActivo" fld="0" subtotal="max" baseField="0" baseItem="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/>
    <pivotHierarchy dragToData="1"/>
    <pivotHierarchy dragToData="1" caption="Promedio de TransporteActivo"/>
    <pivotHierarchy dragToData="1"/>
    <pivotHierarchy dragToData="1"/>
    <pivotHierarchy dragToData="1" caption="Máx. de TransporteActivo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DB369E69-0824-4B72-A55E-AF11EDF9D661}" name="TablaDinámica15" cacheId="6" applyNumberFormats="0" applyBorderFormats="0" applyFontFormats="0" applyPatternFormats="0" applyAlignmentFormats="0" applyWidthHeightFormats="1" dataCaption="Valores" tag="f0a903ca-68fd-478a-b6a0-abb80d5ac6f8" updatedVersion="8" minRefreshableVersion="3" useAutoFormatting="1" subtotalHiddenItems="1" itemPrintTitles="1" createdVersion="5" indent="0" outline="1" outlineData="1" multipleFieldFilters="0">
  <location ref="C9:C10" firstHeaderRow="1" firstDataRow="1" firstDataCol="0"/>
  <pivotFields count="3"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Items count="1">
    <i/>
  </rowItems>
  <colItems count="1">
    <i/>
  </colItems>
  <dataFields count="1">
    <dataField name="Mín. de IMC" fld="0" subtotal="min" baseField="0" baseItem="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/>
    <pivotHierarchy dragToData="1"/>
    <pivotHierarchy dragToData="1" caption="Promedio de TransporteActivo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 caption="Mín. de IMC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3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5546CD50-89D1-4DC1-A2DB-467DCC4DCDF0}" name="TablaDinámica26" cacheId="16" applyNumberFormats="0" applyBorderFormats="0" applyFontFormats="0" applyPatternFormats="0" applyAlignmentFormats="0" applyWidthHeightFormats="1" dataCaption="Valores" tag="8dc752c7-2011-47f1-b2b2-413f505efe23" updatedVersion="8" minRefreshableVersion="3" useAutoFormatting="1" subtotalHiddenItems="1" itemPrintTitles="1" createdVersion="5" indent="0" outline="1" outlineData="1" multipleFieldFilters="0">
  <location ref="D12:D13" firstHeaderRow="1" firstDataRow="1" firstDataCol="0"/>
  <pivotFields count="3"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Items count="1">
    <i/>
  </rowItems>
  <colItems count="1">
    <i/>
  </colItems>
  <dataFields count="1">
    <dataField name="Máx. de Frutas Verduras" fld="0" subtotal="max" baseField="0" baseItem="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/>
    <pivotHierarchy dragToData="1"/>
    <pivotHierarchy dragToData="1" caption="Promedio de TransporteActivo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Verduras"/>
    <pivotHierarchy dragToData="1"/>
    <pivotHierarchy dragToData="1"/>
    <pivotHierarchy dragToData="1" caption="Máx. de Frutas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4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4B5CB13E-5D04-4C79-950E-77D1867C191E}" name="TablaDinámica13" cacheId="4" applyNumberFormats="0" applyBorderFormats="0" applyFontFormats="0" applyPatternFormats="0" applyAlignmentFormats="0" applyWidthHeightFormats="1" dataCaption="Valores" tag="173ce7f1-0b44-4bd3-ad06-11e658204f46" updatedVersion="8" minRefreshableVersion="3" useAutoFormatting="1" subtotalHiddenItems="1" itemPrintTitles="1" createdVersion="5" indent="0" outline="1" outlineData="1" multipleFieldFilters="0">
  <location ref="A9:A10" firstHeaderRow="1" firstDataRow="1" firstDataCol="0"/>
  <pivotFields count="3"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Items count="1">
    <i/>
  </rowItems>
  <colItems count="1">
    <i/>
  </colItems>
  <dataFields count="1">
    <dataField name="Promedio de IMC" fld="0" subtotal="average" baseField="0" baseItem="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/>
    <pivotHierarchy dragToData="1"/>
    <pivotHierarchy dragToData="1" caption="Promedio de TransporteActivo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5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5778BC83-0654-4816-BC04-99C6FA5AD24D}" name="TablaDinámica7" cacheId="10" applyNumberFormats="0" applyBorderFormats="0" applyFontFormats="0" applyPatternFormats="0" applyAlignmentFormats="0" applyWidthHeightFormats="1" dataCaption="Valores" tag="b21ef66a-9815-45b8-a345-d97f2122f401" updatedVersion="8" minRefreshableVersion="3" useAutoFormatting="1" subtotalHiddenItems="1" itemPrintTitles="1" createdVersion="5" indent="0" outline="1" outlineData="1" multipleFieldFilters="0">
  <location ref="C3:C4" firstHeaderRow="1" firstDataRow="1" firstDataCol="0"/>
  <pivotFields count="3"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Items count="1">
    <i/>
  </rowItems>
  <colItems count="1">
    <i/>
  </colItems>
  <dataFields count="1">
    <dataField name="Mín. de Afisica1" fld="0" subtotal="min" baseField="0" baseItem="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 caption="Mín. de Afisica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6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F60D16BF-471F-4CEA-8129-A8BB3142D505}" name="TablaDinámica16" cacheId="7" applyNumberFormats="0" applyBorderFormats="0" applyFontFormats="0" applyPatternFormats="0" applyAlignmentFormats="0" applyWidthHeightFormats="1" dataCaption="Valores" tag="e6dd31d4-b653-4170-a93f-825586482ae9" updatedVersion="8" minRefreshableVersion="3" useAutoFormatting="1" subtotalHiddenItems="1" itemPrintTitles="1" createdVersion="5" indent="0" outline="1" outlineData="1" multipleFieldFilters="0">
  <location ref="D9:D10" firstHeaderRow="1" firstDataRow="1" firstDataCol="0"/>
  <pivotFields count="3"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Items count="1">
    <i/>
  </rowItems>
  <colItems count="1">
    <i/>
  </colItems>
  <dataFields count="1">
    <dataField name="Máx. de IMC" fld="0" subtotal="max" baseField="0" baseItem="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/>
    <pivotHierarchy dragToData="1"/>
    <pivotHierarchy dragToData="1" caption="Promedio de TransporteActivo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 caption="Máx. de IMC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7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53DFC021-C898-4FC5-A8DB-7B42F781BA79}" name="TablaDinámica30" cacheId="19" applyNumberFormats="0" applyBorderFormats="0" applyFontFormats="0" applyPatternFormats="0" applyAlignmentFormats="0" applyWidthHeightFormats="1" dataCaption="Valores" tag="c7a84b05-7a49-46c3-afa2-aa04c86a6807" updatedVersion="8" minRefreshableVersion="3" useAutoFormatting="1" subtotalHiddenItems="1" itemPrintTitles="1" createdVersion="5" indent="0" outline="1" outlineData="1" multipleFieldFilters="0" chartFormat="25">
  <location ref="D27:E30" firstHeaderRow="1" firstDataRow="1" firstDataCol="1"/>
  <pivotFields count="3">
    <pivotField axis="axisRow" allDrilled="1" subtotalTop="0" showAll="0" dataSourceSort="1" defaultSubtotal="0" defaultAttributeDrillState="1">
      <items count="2">
        <item x="0"/>
        <item x="1"/>
      </items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0"/>
  </rowFields>
  <rowItems count="3">
    <i>
      <x/>
    </i>
    <i>
      <x v="1"/>
    </i>
    <i t="grand">
      <x/>
    </i>
  </rowItems>
  <colItems count="1">
    <i/>
  </colItems>
  <dataFields count="1">
    <dataField name="Tipo programa" fld="1" subtotal="count" baseField="0" baseItem="0"/>
  </dataFields>
  <chartFormats count="3">
    <chartFormat chart="24" format="6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24" format="7">
      <pivotArea type="data" outline="0" fieldPosition="0">
        <references count="2">
          <reference field="4294967294" count="1" selected="0">
            <x v="0"/>
          </reference>
          <reference field="0" count="1" selected="0">
            <x v="0"/>
          </reference>
        </references>
      </pivotArea>
    </chartFormat>
    <chartFormat chart="24" format="8">
      <pivotArea type="data" outline="0" fieldPosition="0">
        <references count="2">
          <reference field="4294967294" count="1" selected="0">
            <x v="0"/>
          </reference>
          <reference field="0" count="1" selected="0">
            <x v="1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RegularNoregular2019].[Grupo edad].&amp;[50 a 60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Promedio de Afisica1"/>
    <pivotHierarchy dragToData="1"/>
    <pivotHierarchy dragToData="1"/>
    <pivotHierarchy dragToData="1"/>
    <pivotHierarchy dragToData="1"/>
    <pivotHierarchy dragToData="1" caption="Promedio de TransporteActivo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Verduras"/>
    <pivotHierarchy dragToData="1"/>
    <pivotHierarchy dragToData="1"/>
    <pivotHierarchy dragToData="1"/>
    <pivotHierarchy dragToData="1"/>
    <pivotHierarchy dragToData="1" caption="Promedio de edad"/>
    <pivotHierarchy dragToData="1"/>
    <pivotHierarchy dragToData="1"/>
    <pivotHierarchy dragToData="1"/>
    <pivotHierarchy dragToData="1" caption="Tipo program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73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8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E1029CE6-6B74-43A7-8A9F-2C580C9A314F}" name="TablaDinámica32" cacheId="20" applyNumberFormats="0" applyBorderFormats="0" applyFontFormats="0" applyPatternFormats="0" applyAlignmentFormats="0" applyWidthHeightFormats="1" dataCaption="Valores" tag="156ffb30-62e1-45af-b12c-18707e2f4e88" updatedVersion="8" minRefreshableVersion="3" useAutoFormatting="1" subtotalHiddenItems="1" itemPrintTitles="1" createdVersion="5" indent="0" outline="1" outlineData="1" multipleFieldFilters="0" chartFormat="13">
  <location ref="D3:H7" firstHeaderRow="1" firstDataRow="2" firstDataCol="1"/>
  <pivotFields count="4">
    <pivotField axis="axisCol" allDrilled="1" subtotalTop="0" showAll="0" dataSourceSort="1" defaultSubtotal="0" defaultAttributeDrillState="1">
      <items count="3">
        <item x="0"/>
        <item x="1"/>
        <item x="2"/>
      </items>
    </pivotField>
    <pivotField dataField="1" subtotalTop="0" showAll="0" defaultSubtotal="0"/>
    <pivotField axis="axisRow" allDrilled="1" subtotalTop="0" showAll="0" dataSourceSort="1" defaultSubtotal="0" defaultAttributeDrillState="1">
      <items count="2">
        <item x="0"/>
        <item x="1"/>
      </items>
    </pivotField>
    <pivotField allDrilled="1" subtotalTop="0" showAll="0" dataSourceSort="1" defaultSubtotal="0" defaultAttributeDrillState="1"/>
  </pivotFields>
  <rowFields count="1">
    <field x="2"/>
  </rowFields>
  <rowItems count="3">
    <i>
      <x/>
    </i>
    <i>
      <x v="1"/>
    </i>
    <i t="grand">
      <x/>
    </i>
  </rowItems>
  <colFields count="1">
    <field x="0"/>
  </colFields>
  <colItems count="4">
    <i>
      <x/>
    </i>
    <i>
      <x v="1"/>
    </i>
    <i>
      <x v="2"/>
    </i>
    <i t="grand">
      <x/>
    </i>
  </colItems>
  <dataFields count="1">
    <dataField name="Recuento de Género" fld="1" subtotal="count" showDataAs="percentOfRow" baseField="0" baseItem="0" numFmtId="10"/>
  </dataFields>
  <chartFormats count="8">
    <chartFormat chart="10" format="0" series="1">
      <pivotArea type="data" outline="0" fieldPosition="0">
        <references count="2">
          <reference field="4294967294" count="1" selected="0">
            <x v="0"/>
          </reference>
          <reference field="2" count="1" selected="0">
            <x v="0"/>
          </reference>
        </references>
      </pivotArea>
    </chartFormat>
    <chartFormat chart="10" format="1" series="1">
      <pivotArea type="data" outline="0" fieldPosition="0">
        <references count="2">
          <reference field="4294967294" count="1" selected="0">
            <x v="0"/>
          </reference>
          <reference field="2" count="1" selected="0">
            <x v="1"/>
          </reference>
        </references>
      </pivotArea>
    </chartFormat>
    <chartFormat chart="10" format="2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2"/>
          </reference>
        </references>
      </pivotArea>
    </chartFormat>
    <chartFormat chart="10" format="3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0"/>
          </reference>
        </references>
      </pivotArea>
    </chartFormat>
    <chartFormat chart="10" format="4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1"/>
          </reference>
        </references>
      </pivotArea>
    </chartFormat>
    <chartFormat chart="12" format="8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0"/>
          </reference>
        </references>
      </pivotArea>
    </chartFormat>
    <chartFormat chart="12" format="9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1"/>
          </reference>
        </references>
      </pivotArea>
    </chartFormat>
    <chartFormat chart="12" format="10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2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1"/>
  </rowHierarchiesUsage>
  <colHierarchiesUsage count="1">
    <colHierarchyUsage hierarchyUsage="15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9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9DE0523C-C9BF-4080-80B0-2710DB5495C1}" name="TablaDinámica31" cacheId="21" applyNumberFormats="0" applyBorderFormats="0" applyFontFormats="0" applyPatternFormats="0" applyAlignmentFormats="0" applyWidthHeightFormats="1" dataCaption="Valores" tag="f96e296b-9d93-4b05-b75e-036ff4e73c1d" updatedVersion="8" minRefreshableVersion="3" useAutoFormatting="1" subtotalHiddenItems="1" itemPrintTitles="1" createdVersion="5" indent="0" outline="1" outlineData="1" multipleFieldFilters="0">
  <location ref="A3:B7" firstHeaderRow="1" firstDataRow="1" firstDataCol="1"/>
  <pivotFields count="3">
    <pivotField axis="axisRow" allDrilled="1" subtotalTop="0" showAll="0" dataSourceSort="1" defaultSubtotal="0" defaultAttributeDrillState="1">
      <items count="3">
        <item x="0"/>
        <item x="1"/>
        <item x="2"/>
      </items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0"/>
  </rowFields>
  <rowItems count="4">
    <i>
      <x/>
    </i>
    <i>
      <x v="1"/>
    </i>
    <i>
      <x v="2"/>
    </i>
    <i t="grand">
      <x/>
    </i>
  </rowItems>
  <colItems count="1">
    <i/>
  </colItems>
  <dataFields count="1">
    <dataField name="Recuento de Género" fld="1" subtotal="count" showDataAs="percentOfTotal" baseField="0" baseItem="0" numFmtId="1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0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612A1FE3-BFA3-495D-AF6E-BD5B91499701}" name="TablaDinámica3" cacheId="24" applyNumberFormats="0" applyBorderFormats="0" applyFontFormats="0" applyPatternFormats="0" applyAlignmentFormats="0" applyWidthHeightFormats="1" dataCaption="Valores" tag="f29f9a27-bdbf-4736-a2fc-931a7693b093" updatedVersion="8" minRefreshableVersion="3" useAutoFormatting="1" subtotalHiddenItems="1" itemPrintTitles="1" createdVersion="5" indent="0" outline="1" outlineData="1" multipleFieldFilters="0" chartFormat="15">
  <location ref="D14:E22" firstHeaderRow="1" firstDataRow="1" firstDataCol="1"/>
  <pivotFields count="3">
    <pivotField axis="axisRow" allDrilled="1" subtotalTop="0" showAll="0" sortType="descending" defaultSubtotal="0" defaultAttributeDrillState="1">
      <items count="7">
        <item x="0"/>
        <item x="1"/>
        <item x="2"/>
        <item x="3"/>
        <item x="4"/>
        <item x="5"/>
        <item x="6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0"/>
  </rowFields>
  <rowItems count="8">
    <i>
      <x v="3"/>
    </i>
    <i>
      <x/>
    </i>
    <i>
      <x v="2"/>
    </i>
    <i>
      <x v="5"/>
    </i>
    <i>
      <x v="1"/>
    </i>
    <i>
      <x v="4"/>
    </i>
    <i>
      <x v="6"/>
    </i>
    <i t="grand">
      <x/>
    </i>
  </rowItems>
  <colItems count="1">
    <i/>
  </colItems>
  <dataFields count="1">
    <dataField name="Etnia" fld="1" subtotal="count" showDataAs="percentOfTotal" baseField="0" baseItem="0" numFmtId="10"/>
  </dataFields>
  <chartFormats count="8">
    <chartFormat chart="14" format="14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14" format="15">
      <pivotArea type="data" outline="0" fieldPosition="0">
        <references count="2">
          <reference field="4294967294" count="1" selected="0">
            <x v="0"/>
          </reference>
          <reference field="0" count="1" selected="0">
            <x v="3"/>
          </reference>
        </references>
      </pivotArea>
    </chartFormat>
    <chartFormat chart="14" format="16">
      <pivotArea type="data" outline="0" fieldPosition="0">
        <references count="2">
          <reference field="4294967294" count="1" selected="0">
            <x v="0"/>
          </reference>
          <reference field="0" count="1" selected="0">
            <x v="0"/>
          </reference>
        </references>
      </pivotArea>
    </chartFormat>
    <chartFormat chart="14" format="17">
      <pivotArea type="data" outline="0" fieldPosition="0">
        <references count="2">
          <reference field="4294967294" count="1" selected="0">
            <x v="0"/>
          </reference>
          <reference field="0" count="1" selected="0">
            <x v="2"/>
          </reference>
        </references>
      </pivotArea>
    </chartFormat>
    <chartFormat chart="14" format="18">
      <pivotArea type="data" outline="0" fieldPosition="0">
        <references count="2">
          <reference field="4294967294" count="1" selected="0">
            <x v="0"/>
          </reference>
          <reference field="0" count="1" selected="0">
            <x v="5"/>
          </reference>
        </references>
      </pivotArea>
    </chartFormat>
    <chartFormat chart="14" format="19">
      <pivotArea type="data" outline="0" fieldPosition="0">
        <references count="2">
          <reference field="4294967294" count="1" selected="0">
            <x v="0"/>
          </reference>
          <reference field="0" count="1" selected="0">
            <x v="1"/>
          </reference>
        </references>
      </pivotArea>
    </chartFormat>
    <chartFormat chart="14" format="20">
      <pivotArea type="data" outline="0" fieldPosition="0">
        <references count="2">
          <reference field="4294967294" count="1" selected="0">
            <x v="0"/>
          </reference>
          <reference field="0" count="1" selected="0">
            <x v="4"/>
          </reference>
        </references>
      </pivotArea>
    </chartFormat>
    <chartFormat chart="14" format="21">
      <pivotArea type="data" outline="0" fieldPosition="0">
        <references count="2">
          <reference field="4294967294" count="1" selected="0">
            <x v="0"/>
          </reference>
          <reference field="0" count="1" selected="0">
            <x v="6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Etni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6F000FCF-1FE5-4A59-AF9A-BF380A726887}" name="TablaDinámica1" cacheId="22" applyNumberFormats="0" applyBorderFormats="0" applyFontFormats="0" applyPatternFormats="0" applyAlignmentFormats="0" applyWidthHeightFormats="1" dataCaption="Valores" tag="f96e296b-9d93-4b05-b75e-036ff4e73c1d" updatedVersion="8" minRefreshableVersion="3" useAutoFormatting="1" subtotalHiddenItems="1" itemPrintTitles="1" createdVersion="5" indent="0" outline="1" outlineData="1" multipleFieldFilters="0" chartFormat="9">
  <location ref="A14:B20" firstHeaderRow="1" firstDataRow="1" firstDataCol="1"/>
  <pivotFields count="3">
    <pivotField axis="axisRow" allDrilled="1" subtotalTop="0" showAll="0" defaultSubtotal="0" defaultAttributeDrillState="1">
      <items count="5">
        <item x="2"/>
        <item x="1"/>
        <item x="0"/>
        <item x="3"/>
        <item x="4"/>
      </items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0"/>
  </rowFields>
  <rowItems count="6">
    <i>
      <x/>
    </i>
    <i>
      <x v="1"/>
    </i>
    <i>
      <x v="2"/>
    </i>
    <i>
      <x v="3"/>
    </i>
    <i>
      <x v="4"/>
    </i>
    <i t="grand">
      <x/>
    </i>
  </rowItems>
  <colItems count="1">
    <i/>
  </colItems>
  <dataFields count="1">
    <dataField name="Recuento de Condición" fld="1" subtotal="count" baseField="0" baseItem="0"/>
  </dataFields>
  <chartFormats count="1">
    <chartFormat chart="8" format="2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7B703DC5-E66E-4F57-A9ED-5FBFA55E74B4}" name="TablaDinámica1" cacheId="25" applyNumberFormats="0" applyBorderFormats="0" applyFontFormats="0" applyPatternFormats="0" applyAlignmentFormats="0" applyWidthHeightFormats="1" dataCaption="Valores" tag="f96e296b-9d93-4b05-b75e-036ff4e73c1d" updatedVersion="8" minRefreshableVersion="3" useAutoFormatting="1" subtotalHiddenItems="1" itemPrintTitles="1" createdVersion="5" indent="0" outline="1" outlineData="1" multipleFieldFilters="0" chartFormat="17">
  <location ref="A5:D10" firstHeaderRow="1" firstDataRow="2" firstDataCol="1"/>
  <pivotFields count="4">
    <pivotField axis="axisRow" allDrilled="1" subtotalTop="0" showAll="0" dataSourceSort="1" defaultSubtotal="0" defaultAttributeDrillState="1">
      <items count="3">
        <item x="0"/>
        <item x="1"/>
        <item x="2"/>
      </items>
    </pivotField>
    <pivotField name="Actividad física" axis="axisCol" allDrilled="1" subtotalTop="0" showAll="0" dataSourceSort="1" defaultSubtotal="0" defaultAttributeDrillState="1">
      <items count="2">
        <item x="0"/>
        <item x="1"/>
      </items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0"/>
  </rowFields>
  <rowItems count="4">
    <i>
      <x/>
    </i>
    <i>
      <x v="1"/>
    </i>
    <i>
      <x v="2"/>
    </i>
    <i t="grand">
      <x/>
    </i>
  </rowItems>
  <colFields count="1">
    <field x="1"/>
  </colFields>
  <colItems count="3">
    <i>
      <x/>
    </i>
    <i>
      <x v="1"/>
    </i>
    <i t="grand">
      <x/>
    </i>
  </colItems>
  <dataFields count="1">
    <dataField name="Porcentaje actividad física" fld="2" subtotal="count" showDataAs="percentOfRow" baseField="0" baseItem="0" numFmtId="10"/>
  </dataFields>
  <chartFormats count="2">
    <chartFormat chart="16" format="4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0"/>
          </reference>
        </references>
      </pivotArea>
    </chartFormat>
    <chartFormat chart="16" format="5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1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orcentaje actividad físic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5"/>
  </rowHierarchiesUsage>
  <colHierarchiesUsage count="1">
    <colHierarchyUsage hierarchyUsage="49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3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560BFD77-8FA5-4310-86D6-4D0F42EA01D0}" name="TablaDinámica11" cacheId="36" applyNumberFormats="0" applyBorderFormats="0" applyFontFormats="0" applyPatternFormats="0" applyAlignmentFormats="0" applyWidthHeightFormats="1" dataCaption="Valores" tag="f96e296b-9d93-4b05-b75e-036ff4e73c1d" updatedVersion="8" minRefreshableVersion="3" useAutoFormatting="1" subtotalHiddenItems="1" itemPrintTitles="1" createdVersion="5" indent="0" outline="1" outlineData="1" multipleFieldFilters="0" chartFormat="38" rowHeaderCaption="Grupos de edad" colHeaderCaption="Realiza">
  <location ref="D40:E44" firstHeaderRow="1" firstDataRow="1" firstDataCol="1"/>
  <pivotFields count="5">
    <pivotField name="Actividad física" allDrilled="1" subtotalTop="0" showAll="0" dataSourceSort="1" defaultSubtotal="0" defaultAttributeDrillState="1">
      <items count="2">
        <item x="0"/>
        <item x="1"/>
      </items>
    </pivotField>
    <pivotField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dataField="1" subtotalTop="0" showAll="0" defaultSubtotal="0"/>
    <pivotField axis="axisRow" allDrilled="1" subtotalTop="0" showAll="0" dataSourceSort="1" defaultSubtotal="0" defaultAttributeDrillState="1">
      <items count="3">
        <item x="0"/>
        <item x="1"/>
        <item x="2"/>
      </items>
    </pivotField>
    <pivotField allDrilled="1" subtotalTop="0" showAll="0" dataSourceSort="1" defaultSubtotal="0" defaultAttributeDrillState="1"/>
  </pivotFields>
  <rowFields count="1">
    <field x="3"/>
  </rowFields>
  <rowItems count="4">
    <i>
      <x/>
    </i>
    <i>
      <x v="1"/>
    </i>
    <i>
      <x v="2"/>
    </i>
    <i t="grand">
      <x/>
    </i>
  </rowItems>
  <colItems count="1">
    <i/>
  </colItems>
  <dataFields count="1">
    <dataField name="Promedio de talla (cm)" fld="2" subtotal="average" baseField="0" baseItem="0"/>
  </dataFields>
  <formats count="1">
    <format dxfId="25">
      <pivotArea outline="0" collapsedLevelsAreSubtotals="1" fieldPosition="0"/>
    </format>
  </formats>
  <chartFormats count="4">
    <chartFormat chart="37" format="11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37" format="12">
      <pivotArea type="data" outline="0" fieldPosition="0">
        <references count="2">
          <reference field="4294967294" count="1" selected="0">
            <x v="0"/>
          </reference>
          <reference field="3" count="1" selected="0">
            <x v="0"/>
          </reference>
        </references>
      </pivotArea>
    </chartFormat>
    <chartFormat chart="37" format="13">
      <pivotArea type="data" outline="0" fieldPosition="0">
        <references count="2">
          <reference field="4294967294" count="1" selected="0">
            <x v="0"/>
          </reference>
          <reference field="3" count="1" selected="0">
            <x v="1"/>
          </reference>
        </references>
      </pivotArea>
    </chartFormat>
    <chartFormat chart="37" format="14">
      <pivotArea type="data" outline="0" fieldPosition="0">
        <references count="2">
          <reference field="4294967294" count="1" selected="0">
            <x v="0"/>
          </reference>
          <reference field="3" count="1" selected="0">
            <x v="2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 caption="Promedio de peso (kg)"/>
    <pivotHierarchy dragToData="1"/>
    <pivotHierarchy dragToData="1"/>
    <pivotHierarchy dragToData="1"/>
    <pivotHierarchy dragToData="1" caption="Promedio de talla (cm)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4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3AB14CF9-642F-4F2F-AB62-3236DD8EBA31}" name="TablaDinámica7" cacheId="32" applyNumberFormats="0" applyBorderFormats="0" applyFontFormats="0" applyPatternFormats="0" applyAlignmentFormats="0" applyWidthHeightFormats="1" dataCaption="Valores" tag="f96e296b-9d93-4b05-b75e-036ff4e73c1d" updatedVersion="8" minRefreshableVersion="3" useAutoFormatting="1" subtotalHiddenItems="1" itemPrintTitles="1" createdVersion="5" indent="0" outline="1" outlineData="1" multipleFieldFilters="0" chartFormat="23" rowHeaderCaption="Grupos de edad" colHeaderCaption="Realiza">
  <location ref="A32:B38" firstHeaderRow="1" firstDataRow="1" firstDataCol="1"/>
  <pivotFields count="4">
    <pivotField name="Actividad física" allDrilled="1" subtotalTop="0" showAll="0" dataSourceSort="1" defaultSubtotal="0" defaultAttributeDrillState="1">
      <items count="2">
        <item x="0"/>
        <item x="1"/>
      </items>
    </pivotField>
    <pivotField axis="axisRow"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1"/>
  </rowFields>
  <rowItems count="6">
    <i>
      <x/>
    </i>
    <i>
      <x v="1"/>
    </i>
    <i>
      <x v="2"/>
    </i>
    <i>
      <x v="3"/>
    </i>
    <i>
      <x v="4"/>
    </i>
    <i t="grand">
      <x/>
    </i>
  </rowItems>
  <colItems count="1">
    <i/>
  </colItems>
  <dataFields count="1">
    <dataField name="Promedio de IMC" fld="2" subtotal="average" baseField="1" baseItem="0" numFmtId="2"/>
  </dataFields>
  <formats count="2">
    <format dxfId="27">
      <pivotArea collapsedLevelsAreSubtotals="1" fieldPosition="0">
        <references count="1">
          <reference field="1" count="0"/>
        </references>
      </pivotArea>
    </format>
    <format dxfId="26">
      <pivotArea outline="0" collapsedLevelsAreSubtotals="1" fieldPosition="0"/>
    </format>
  </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8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5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900A4D4-4685-4441-B62E-515BBD621150}" name="TablaDinámica9" cacheId="34" applyNumberFormats="0" applyBorderFormats="0" applyFontFormats="0" applyPatternFormats="0" applyAlignmentFormats="0" applyWidthHeightFormats="1" dataCaption="Valores" tag="d8b55420-d694-451b-80c8-4ed8a6e94788" updatedVersion="8" minRefreshableVersion="3" useAutoFormatting="1" subtotalHiddenItems="1" itemPrintTitles="1" createdVersion="5" indent="0" outline="1" outlineData="1" multipleFieldFilters="0" chartFormat="34" rowHeaderCaption="Grupos de edad" colHeaderCaption="Realiza">
  <location ref="D32:E35" firstHeaderRow="1" firstDataRow="1" firstDataCol="1"/>
  <pivotFields count="4">
    <pivotField name="Actividad física" allDrilled="1" subtotalTop="0" showAll="0" dataSourceSort="1" defaultSubtotal="0" defaultAttributeDrillState="1">
      <items count="2">
        <item x="0"/>
        <item x="1"/>
      </items>
    </pivotField>
    <pivotField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dataField="1" subtotalTop="0" showAll="0" defaultSubtotal="0"/>
    <pivotField axis="axisRow" allDrilled="1" subtotalTop="0" showAll="0" dataSourceSort="1" defaultSubtotal="0" defaultAttributeDrillState="1">
      <items count="2">
        <item x="0"/>
        <item x="1"/>
      </items>
    </pivotField>
  </pivotFields>
  <rowFields count="1">
    <field x="3"/>
  </rowFields>
  <rowItems count="3">
    <i>
      <x/>
    </i>
    <i>
      <x v="1"/>
    </i>
    <i t="grand">
      <x/>
    </i>
  </rowItems>
  <colItems count="1">
    <i/>
  </colItems>
  <dataFields count="1">
    <dataField name="Promedio de peso (kg)" fld="2" subtotal="average" baseField="3" baseItem="0"/>
  </dataFields>
  <formats count="1">
    <format dxfId="28">
      <pivotArea outline="0" collapsedLevelsAreSubtotals="1" fieldPosition="0"/>
    </format>
  </formats>
  <chartFormats count="1">
    <chartFormat chart="33" format="2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 caption="Promedio de peso (kg)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6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450A6CBC-1172-4233-B2BD-BD3BFF068973}" name="TablaDinámica4" cacheId="31" applyNumberFormats="0" applyBorderFormats="0" applyFontFormats="0" applyPatternFormats="0" applyAlignmentFormats="0" applyWidthHeightFormats="1" dataCaption="Valores" tag="6cd902d9-2026-4891-9613-9f57ca23be46" updatedVersion="8" minRefreshableVersion="3" useAutoFormatting="1" subtotalHiddenItems="1" itemPrintTitles="1" createdVersion="5" indent="0" outline="1" outlineData="1" multipleFieldFilters="0" chartFormat="29" rowHeaderCaption="Grupos de edad" colHeaderCaption="Realiza">
  <location ref="A23:E27" firstHeaderRow="1" firstDataRow="2" firstDataCol="1"/>
  <pivotFields count="6">
    <pivotField name="Actividad física" allDrilled="1" subtotalTop="0" showAll="0" dataSourceSort="1" defaultSubtotal="0" defaultAttributeDrillState="1">
      <items count="2">
        <item x="0"/>
        <item x="1"/>
      </items>
    </pivotField>
    <pivotField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dataField="1" subtotalTop="0" showAll="0" defaultSubtotal="0"/>
    <pivotField axis="axisCol" allDrilled="1" subtotalTop="0" showAll="0" dataSourceSort="1" defaultSubtotal="0" defaultAttributeDrillState="1">
      <items count="3">
        <item x="0"/>
        <item x="1"/>
        <item x="2"/>
      </items>
    </pivotField>
    <pivotField axis="axisRow" allDrilled="1" subtotalTop="0" showAll="0" dataSourceSort="1" defaultSubtotal="0" defaultAttributeDrillState="1">
      <items count="2">
        <item x="0"/>
        <item x="1"/>
      </items>
    </pivotField>
    <pivotField allDrilled="1" subtotalTop="0" showAll="0" dataSourceSort="1" defaultSubtotal="0" defaultAttributeDrillState="1"/>
  </pivotFields>
  <rowFields count="1">
    <field x="4"/>
  </rowFields>
  <rowItems count="3">
    <i>
      <x/>
    </i>
    <i>
      <x v="1"/>
    </i>
    <i t="grand">
      <x/>
    </i>
  </rowItems>
  <colFields count="1">
    <field x="3"/>
  </colFields>
  <colItems count="4">
    <i>
      <x/>
    </i>
    <i>
      <x v="1"/>
    </i>
    <i>
      <x v="2"/>
    </i>
    <i t="grand">
      <x/>
    </i>
  </colItems>
  <dataFields count="1">
    <dataField name="Promedio de frutas y verduras" fld="2" subtotal="average" baseField="1" baseItem="0"/>
  </dataFields>
  <formats count="1">
    <format dxfId="29">
      <pivotArea collapsedLevelsAreSubtotals="1" fieldPosition="0">
        <references count="2">
          <reference field="3" count="0"/>
          <reference field="4" count="0" selected="0"/>
        </references>
      </pivotArea>
    </format>
  </formats>
  <chartFormats count="5">
    <chartFormat chart="20" format="0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22" format="2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28" format="8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0"/>
          </reference>
        </references>
      </pivotArea>
    </chartFormat>
    <chartFormat chart="28" format="9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1"/>
          </reference>
        </references>
      </pivotArea>
    </chartFormat>
    <chartFormat chart="28" format="10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2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1"/>
  </rowHierarchiesUsage>
  <colHierarchiesUsage count="1">
    <colHierarchyUsage hierarchyUsage="15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7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ACE3F84-07CE-4368-8A38-CA7E7D2E36EA}" name="TablaDinámica3" cacheId="30" applyNumberFormats="0" applyBorderFormats="0" applyFontFormats="0" applyPatternFormats="0" applyAlignmentFormats="0" applyWidthHeightFormats="1" dataCaption="Valores" tag="f96e296b-9d93-4b05-b75e-036ff4e73c1d" updatedVersion="8" minRefreshableVersion="3" useAutoFormatting="1" subtotalHiddenItems="1" itemPrintTitles="1" createdVersion="5" indent="0" outline="1" outlineData="1" multipleFieldFilters="0" chartFormat="23" rowHeaderCaption="Grupos de edad" colHeaderCaption="Realiza">
  <location ref="H20:I26" firstHeaderRow="1" firstDataRow="1" firstDataCol="1"/>
  <pivotFields count="4">
    <pivotField name="Actividad física" allDrilled="1" subtotalTop="0" showAll="0" dataSourceSort="1" defaultSubtotal="0" defaultAttributeDrillState="1">
      <items count="2">
        <item x="0"/>
        <item x="1"/>
      </items>
    </pivotField>
    <pivotField axis="axisRow"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1"/>
  </rowFields>
  <rowItems count="6">
    <i>
      <x/>
    </i>
    <i>
      <x v="1"/>
    </i>
    <i>
      <x v="2"/>
    </i>
    <i>
      <x v="3"/>
    </i>
    <i>
      <x v="4"/>
    </i>
    <i t="grand">
      <x/>
    </i>
  </rowItems>
  <colItems count="1">
    <i/>
  </colItems>
  <dataFields count="1">
    <dataField name="Promedio de frutas y verduras" fld="2" subtotal="average" baseField="1" baseItem="0"/>
  </dataFields>
  <formats count="1">
    <format dxfId="30">
      <pivotArea collapsedLevelsAreSubtotals="1" fieldPosition="0">
        <references count="1">
          <reference field="1" count="0"/>
        </references>
      </pivotArea>
    </format>
  </formats>
  <chartFormats count="1">
    <chartFormat chart="22" format="2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8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8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5C664051-B621-417F-8301-CC8BF19469BA}" name="TablaDinámica10" cacheId="35" applyNumberFormats="0" applyBorderFormats="0" applyFontFormats="0" applyPatternFormats="0" applyAlignmentFormats="0" applyWidthHeightFormats="1" dataCaption="Valores" tag="f96e296b-9d93-4b05-b75e-036ff4e73c1d" updatedVersion="8" minRefreshableVersion="3" useAutoFormatting="1" subtotalHiddenItems="1" itemPrintTitles="1" createdVersion="5" indent="0" outline="1" outlineData="1" multipleFieldFilters="0" chartFormat="27" rowHeaderCaption="Grupos de edad" colHeaderCaption="Realiza">
  <location ref="H32:I38" firstHeaderRow="1" firstDataRow="1" firstDataCol="1"/>
  <pivotFields count="4">
    <pivotField name="Actividad física" allDrilled="1" subtotalTop="0" showAll="0" dataSourceSort="1" defaultSubtotal="0" defaultAttributeDrillState="1">
      <items count="2">
        <item x="0"/>
        <item x="1"/>
      </items>
    </pivotField>
    <pivotField axis="axisRow"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1"/>
  </rowFields>
  <rowItems count="6">
    <i>
      <x/>
    </i>
    <i>
      <x v="1"/>
    </i>
    <i>
      <x v="2"/>
    </i>
    <i>
      <x v="3"/>
    </i>
    <i>
      <x v="4"/>
    </i>
    <i t="grand">
      <x/>
    </i>
  </rowItems>
  <colItems count="1">
    <i/>
  </colItems>
  <dataFields count="1">
    <dataField name="Promedio de cintura (cm)" fld="2" subtotal="average" baseField="1" baseItem="0"/>
  </dataFields>
  <formats count="2">
    <format dxfId="32">
      <pivotArea collapsedLevelsAreSubtotals="1" fieldPosition="0">
        <references count="1">
          <reference field="1" count="0"/>
        </references>
      </pivotArea>
    </format>
    <format dxfId="31">
      <pivotArea outline="0" collapsedLevelsAreSubtotals="1" fieldPosition="0"/>
    </format>
  </formats>
  <chartFormats count="1">
    <chartFormat chart="26" format="2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8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9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84ED699F-C2BA-412B-B503-20A0901FC073}" name="TablaDinámica2" cacheId="26" applyNumberFormats="0" applyBorderFormats="0" applyFontFormats="0" applyPatternFormats="0" applyAlignmentFormats="0" applyWidthHeightFormats="1" dataCaption="Valores" tag="f96e296b-9d93-4b05-b75e-036ff4e73c1d" updatedVersion="8" minRefreshableVersion="3" useAutoFormatting="1" subtotalHiddenItems="1" itemPrintTitles="1" createdVersion="5" indent="0" outline="1" outlineData="1" multipleFieldFilters="0" chartFormat="17" rowHeaderCaption="Grupos de edad" colHeaderCaption="Realiza">
  <location ref="H8:K15" firstHeaderRow="1" firstDataRow="2" firstDataCol="1"/>
  <pivotFields count="4">
    <pivotField name="Actividad física" axis="axisCol" allDrilled="1" subtotalTop="0" showAll="0" dataSourceSort="1" defaultSubtotal="0" defaultAttributeDrillState="1">
      <items count="2">
        <item x="0"/>
        <item x="1"/>
      </items>
    </pivotField>
    <pivotField dataField="1" subtotalTop="0" showAll="0" defaultSubtotal="0"/>
    <pivotField axis="axisRow"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llDrilled="1" subtotalTop="0" showAll="0" dataSourceSort="1" defaultSubtotal="0" defaultAttributeDrillState="1"/>
  </pivotFields>
  <rowFields count="1">
    <field x="2"/>
  </rowFields>
  <rowItems count="6">
    <i>
      <x/>
    </i>
    <i>
      <x v="1"/>
    </i>
    <i>
      <x v="2"/>
    </i>
    <i>
      <x v="3"/>
    </i>
    <i>
      <x v="4"/>
    </i>
    <i t="grand">
      <x/>
    </i>
  </rowItems>
  <colFields count="1">
    <field x="0"/>
  </colFields>
  <colItems count="3">
    <i>
      <x/>
    </i>
    <i>
      <x v="1"/>
    </i>
    <i t="grand">
      <x/>
    </i>
  </colItems>
  <dataFields count="1">
    <dataField name="Actividad física" fld="1" subtotal="count" showDataAs="percentOfCol" baseField="0" baseItem="0" numFmtId="10"/>
  </dataFields>
  <chartFormats count="4">
    <chartFormat chart="14" format="0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0"/>
          </reference>
        </references>
      </pivotArea>
    </chartFormat>
    <chartFormat chart="14" format="1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1"/>
          </reference>
        </references>
      </pivotArea>
    </chartFormat>
    <chartFormat chart="16" format="4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0"/>
          </reference>
        </references>
      </pivotArea>
    </chartFormat>
    <chartFormat chart="16" format="5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1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8"/>
  </rowHierarchiesUsage>
  <colHierarchiesUsage count="1">
    <colHierarchyUsage hierarchyUsage="49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0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C4FCCECD-C46F-4AB9-A3DC-C534499E4B1F}" name="TablaDinámica12" cacheId="37" applyNumberFormats="0" applyBorderFormats="0" applyFontFormats="0" applyPatternFormats="0" applyAlignmentFormats="0" applyWidthHeightFormats="1" dataCaption="Valores" tag="f96e296b-9d93-4b05-b75e-036ff4e73c1d" updatedVersion="8" minRefreshableVersion="3" useAutoFormatting="1" subtotalHiddenItems="1" itemPrintTitles="1" createdVersion="5" indent="0" outline="1" outlineData="1" multipleFieldFilters="0" chartFormat="44" rowHeaderCaption="Grupos de edad" colHeaderCaption="Realiza">
  <location ref="H40:I48" firstHeaderRow="1" firstDataRow="1" firstDataCol="1"/>
  <pivotFields count="5">
    <pivotField name="Actividad física" allDrilled="1" subtotalTop="0" showAll="0" dataSourceSort="1" defaultSubtotal="0" defaultAttributeDrillState="1">
      <items count="2">
        <item x="0"/>
        <item x="1"/>
      </items>
    </pivotField>
    <pivotField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dataField="1" subtotalTop="0" showAll="0" defaultSubtotal="0"/>
    <pivotField axis="axisRow" allDrilled="1" subtotalTop="0" showAll="0" dataSourceSort="1" defaultSubtotal="0" defaultAttributeDrillState="1">
      <items count="7">
        <item x="0"/>
        <item x="1"/>
        <item x="2"/>
        <item x="3"/>
        <item x="4"/>
        <item x="5"/>
        <item x="6"/>
      </items>
    </pivotField>
    <pivotField allDrilled="1" subtotalTop="0" showAll="0" dataSourceSort="1" defaultSubtotal="0" defaultAttributeDrillState="1"/>
  </pivotFields>
  <rowFields count="1">
    <field x="3"/>
  </rowFields>
  <rowItems count="8">
    <i>
      <x/>
    </i>
    <i>
      <x v="1"/>
    </i>
    <i>
      <x v="2"/>
    </i>
    <i>
      <x v="3"/>
    </i>
    <i>
      <x v="4"/>
    </i>
    <i>
      <x v="5"/>
    </i>
    <i>
      <x v="6"/>
    </i>
    <i t="grand">
      <x/>
    </i>
  </rowItems>
  <colItems count="1">
    <i/>
  </colItems>
  <dataFields count="1">
    <dataField name="Promedio de cintura (cm)" fld="2" subtotal="average" baseField="0" baseItem="0"/>
  </dataFields>
  <formats count="1">
    <format dxfId="33">
      <pivotArea outline="0" collapsedLevelsAreSubtotals="1" fieldPosition="0"/>
    </format>
  </formats>
  <chartFormats count="1">
    <chartFormat chart="43" format="2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 caption="Promedio de peso (kg)"/>
    <pivotHierarchy dragToData="1"/>
    <pivotHierarchy dragToData="1" caption="Promedio de cintura (cm)"/>
    <pivotHierarchy dragToData="1"/>
    <pivotHierarchy dragToData="1" caption="Promedio de talla (cm)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7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48B328F3-1E92-47BC-B091-31BA5B7FD986}" name="TablaDinámica6" cacheId="29" applyNumberFormats="0" applyBorderFormats="0" applyFontFormats="0" applyPatternFormats="0" applyAlignmentFormats="0" applyWidthHeightFormats="1" dataCaption="Valores" tag="f96e296b-9d93-4b05-b75e-036ff4e73c1d" updatedVersion="8" minRefreshableVersion="3" useAutoFormatting="1" subtotalHiddenItems="1" itemPrintTitles="1" createdVersion="5" indent="0" outline="1" outlineData="1" multipleFieldFilters="0" chartFormat="23" rowHeaderCaption="Grupos de edad" colHeaderCaption="Realiza">
  <location ref="A13:D17" firstHeaderRow="1" firstDataRow="2" firstDataCol="1"/>
  <pivotFields count="5">
    <pivotField name="Actividad física" axis="axisCol" allDrilled="1" subtotalTop="0" showAll="0" dataSourceSort="1" defaultSubtotal="0" defaultAttributeDrillState="1">
      <items count="2">
        <item x="0"/>
        <item x="1"/>
      </items>
    </pivotField>
    <pivotField dataField="1" subtotalTop="0" showAll="0" defaultSubtotal="0"/>
    <pivotField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xis="axisRow" allDrilled="1" subtotalTop="0" showAll="0" dataSourceSort="1" defaultSubtotal="0" defaultAttributeDrillState="1">
      <items count="2">
        <item x="0"/>
        <item x="1"/>
      </items>
    </pivotField>
    <pivotField allDrilled="1" subtotalTop="0" showAll="0" dataSourceSort="1" defaultSubtotal="0" defaultAttributeDrillState="1"/>
  </pivotFields>
  <rowFields count="1">
    <field x="3"/>
  </rowFields>
  <rowItems count="3">
    <i>
      <x/>
    </i>
    <i>
      <x v="1"/>
    </i>
    <i t="grand">
      <x/>
    </i>
  </rowItems>
  <colFields count="1">
    <field x="0"/>
  </colFields>
  <colItems count="3">
    <i>
      <x/>
    </i>
    <i>
      <x v="1"/>
    </i>
    <i t="grand">
      <x/>
    </i>
  </colItems>
  <dataFields count="1">
    <dataField name="Actividad física" fld="1" subtotal="count" showDataAs="percentOfRow" baseField="0" baseItem="0" numFmtId="10"/>
  </dataFields>
  <chartFormats count="4">
    <chartFormat chart="20" format="0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0"/>
          </reference>
        </references>
      </pivotArea>
    </chartFormat>
    <chartFormat chart="20" format="1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1"/>
          </reference>
        </references>
      </pivotArea>
    </chartFormat>
    <chartFormat chart="22" format="4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0"/>
          </reference>
        </references>
      </pivotArea>
    </chartFormat>
    <chartFormat chart="22" format="5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1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1"/>
  </rowHierarchiesUsage>
  <colHierarchiesUsage count="1">
    <colHierarchyUsage hierarchyUsage="49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B1C3E0D2-9BF5-4B50-962D-EB6BA140EE1D}" name="TablaDinámica5" cacheId="28" applyNumberFormats="0" applyBorderFormats="0" applyFontFormats="0" applyPatternFormats="0" applyAlignmentFormats="0" applyWidthHeightFormats="1" dataCaption="Valores" tag="f2a7eceb-1cdc-4e98-af12-aefc81c4c463" updatedVersion="8" minRefreshableVersion="3" useAutoFormatting="1" subtotalHiddenItems="1" itemPrintTitles="1" createdVersion="5" indent="0" outline="1" outlineData="1" multipleFieldFilters="0" chartFormat="22" rowHeaderCaption="Grupos de edad" colHeaderCaption="Realiza">
  <location ref="H2:I5" firstHeaderRow="1" firstDataRow="1" firstDataCol="1"/>
  <pivotFields count="5">
    <pivotField name="Actividad física" allDrilled="1" subtotalTop="0" showAll="0" dataSourceSort="1" defaultSubtotal="0" defaultAttributeDrillState="1">
      <items count="2">
        <item x="0"/>
        <item x="1"/>
      </items>
    </pivotField>
    <pivotField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xis="axisRow" allDrilled="1" subtotalTop="0" showAll="0" dataSourceSort="1" defaultSubtotal="0" defaultAttributeDrillState="1">
      <items count="2">
        <item x="0"/>
        <item x="1"/>
      </items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2"/>
  </rowFields>
  <rowItems count="3">
    <i>
      <x/>
    </i>
    <i>
      <x v="1"/>
    </i>
    <i t="grand">
      <x/>
    </i>
  </rowItems>
  <colItems count="1">
    <i/>
  </colItems>
  <dataFields count="1">
    <dataField name="Zona" fld="3" subtotal="count" showDataAs="percentOfTotal" baseField="2" baseItem="1" numFmtId="10"/>
  </dataFields>
  <chartFormats count="6">
    <chartFormat chart="19" format="0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19" format="1">
      <pivotArea type="data" outline="0" fieldPosition="0">
        <references count="2">
          <reference field="4294967294" count="1" selected="0">
            <x v="0"/>
          </reference>
          <reference field="2" count="1" selected="0">
            <x v="0"/>
          </reference>
        </references>
      </pivotArea>
    </chartFormat>
    <chartFormat chart="19" format="2">
      <pivotArea type="data" outline="0" fieldPosition="0">
        <references count="2">
          <reference field="4294967294" count="1" selected="0">
            <x v="0"/>
          </reference>
          <reference field="2" count="1" selected="0">
            <x v="1"/>
          </reference>
        </references>
      </pivotArea>
    </chartFormat>
    <chartFormat chart="21" format="6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21" format="7">
      <pivotArea type="data" outline="0" fieldPosition="0">
        <references count="2">
          <reference field="4294967294" count="1" selected="0">
            <x v="0"/>
          </reference>
          <reference field="2" count="1" selected="0">
            <x v="0"/>
          </reference>
        </references>
      </pivotArea>
    </chartFormat>
    <chartFormat chart="21" format="8">
      <pivotArea type="data" outline="0" fieldPosition="0">
        <references count="2">
          <reference field="4294967294" count="1" selected="0">
            <x v="0"/>
          </reference>
          <reference field="2" count="1" selected="0">
            <x v="1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 caption="Zon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1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3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C10D29BA-506E-41C4-9DAB-AA72E67CAD1B}" name="TablaDinámica9" cacheId="54" applyNumberFormats="0" applyBorderFormats="0" applyFontFormats="0" applyPatternFormats="0" applyAlignmentFormats="0" applyWidthHeightFormats="1" dataCaption="Valores" tag="1138371e-ebd7-4834-8f92-3f1c2ce4ad39" updatedVersion="8" minRefreshableVersion="3" useAutoFormatting="1" subtotalHiddenItems="1" itemPrintTitles="1" createdVersion="5" indent="0" outline="1" outlineData="1" multipleFieldFilters="0" chartFormat="78" rowHeaderCaption="Usuario" colHeaderCaption="Usuario">
  <location ref="G81:H84" firstHeaderRow="1" firstDataRow="1" firstDataCol="1"/>
  <pivotFields count="5">
    <pivotField name="Actividad física" allDrilled="1" subtotalTop="0" showAll="0" dataSourceSort="1" defaultSubtotal="0" defaultAttributeDrillState="1">
      <items count="2">
        <item x="0"/>
        <item x="1"/>
      </items>
    </pivotField>
    <pivotField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llDrilled="1" subtotalTop="0" showAll="0" defaultSubtotal="0" defaultAttributeDrillState="1">
      <items count="5">
        <item s="1" x="1"/>
        <item s="1" x="3"/>
        <item s="1" x="0"/>
        <item s="1" x="4"/>
        <item s="1" x="2"/>
      </items>
    </pivotField>
    <pivotField axis="axisRow" allDrilled="1" subtotalTop="0" showAll="0" dataSourceSort="1" defaultSubtotal="0" defaultAttributeDrillState="1">
      <items count="2">
        <item x="0"/>
        <item x="1"/>
      </items>
    </pivotField>
    <pivotField dataField="1" subtotalTop="0" showAll="0" defaultSubtotal="0"/>
  </pivotFields>
  <rowFields count="1">
    <field x="3"/>
  </rowFields>
  <rowItems count="3">
    <i>
      <x/>
    </i>
    <i>
      <x v="1"/>
    </i>
    <i t="grand">
      <x/>
    </i>
  </rowItems>
  <colItems count="1">
    <i/>
  </colItems>
  <dataFields count="1">
    <dataField name="Promedio de IMC" fld="4" subtotal="average" baseField="3" baseItem="0"/>
  </dataFields>
  <formats count="1">
    <format dxfId="0">
      <pivotArea collapsedLevelsAreSubtotals="1" fieldPosition="0">
        <references count="1">
          <reference field="3" count="0"/>
        </references>
      </pivotArea>
    </format>
  </formats>
  <chartFormats count="2">
    <chartFormat chart="76" format="1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77" format="2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Frutas y verduras"/>
    <pivotHierarchy dragToData="1"/>
    <pivotHierarchy dragToData="1"/>
    <pivotHierarchy dragToData="1"/>
    <pivotHierarchy dragToData="1"/>
    <pivotHierarchy dragToData="1" caption="Promedio de edad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 caption="Autopercepción"/>
    <pivotHierarchy dragToData="1"/>
    <pivotHierarchy dragToData="1"/>
    <pivotHierarchy dragToData="1"/>
    <pivotHierarchy dragToData="1"/>
    <pivotHierarchy dragToData="1"/>
    <pivotHierarchy dragToData="1" caption="Promedio de sentado"/>
  </pivotHierarchies>
  <pivotTableStyleInfo name="PivotStyleLight16" showRowHeaders="1" showColHeaders="1" showRowStripes="0" showColStripes="0" showLastColumn="1"/>
  <rowHierarchiesUsage count="1">
    <rowHierarchyUsage hierarchyUsage="1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4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D5025E0A-5188-40A1-8B0E-C4DB6184C498}" name="TablaDinámica15" cacheId="40" applyNumberFormats="0" applyBorderFormats="0" applyFontFormats="0" applyPatternFormats="0" applyAlignmentFormats="0" applyWidthHeightFormats="1" dataCaption="Valores" tag="47c4a7f8-8a67-4a33-b9ab-b3e60e57d312" updatedVersion="8" minRefreshableVersion="3" useAutoFormatting="1" subtotalHiddenItems="1" itemPrintTitles="1" createdVersion="5" indent="0" outline="1" outlineData="1" multipleFieldFilters="0" chartFormat="41" rowHeaderCaption="Grupos de edad" colHeaderCaption="Realiza">
  <location ref="A27:D34" firstHeaderRow="1" firstDataRow="2" firstDataCol="1"/>
  <pivotFields count="6">
    <pivotField name="Actividad física" allDrilled="1" subtotalTop="0" showAll="0" dataSourceSort="1" defaultSubtotal="0" defaultAttributeDrillState="1">
      <items count="2">
        <item x="0"/>
        <item x="1"/>
      </items>
    </pivotField>
    <pivotField axis="axisRow"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llDrilled="1" subtotalTop="0" showAll="0" defaultSubtotal="0" defaultAttributeDrillState="1">
      <items count="5">
        <item s="1" x="1"/>
        <item s="1" x="3"/>
        <item s="1" x="0"/>
        <item s="1" x="4"/>
        <item s="1" x="2"/>
      </items>
    </pivotField>
    <pivotField dataField="1" subtotalTop="0" showAll="0" defaultSubtotal="0"/>
    <pivotField axis="axisCol" allDrilled="1" subtotalTop="0" showAll="0" defaultSubtotal="0" defaultAttributeDrillState="1">
      <items count="2">
        <item x="1"/>
        <item x="0"/>
      </items>
    </pivotField>
    <pivotField allDrilled="1" subtotalTop="0" showAll="0" dataSourceSort="1" defaultSubtotal="0" defaultAttributeDrillState="1"/>
  </pivotFields>
  <rowFields count="1">
    <field x="1"/>
  </rowFields>
  <rowItems count="6">
    <i>
      <x/>
    </i>
    <i>
      <x v="1"/>
    </i>
    <i>
      <x v="2"/>
    </i>
    <i>
      <x v="3"/>
    </i>
    <i>
      <x v="4"/>
    </i>
    <i t="grand">
      <x/>
    </i>
  </rowItems>
  <colFields count="1">
    <field x="4"/>
  </colFields>
  <colItems count="3">
    <i>
      <x/>
    </i>
    <i>
      <x v="1"/>
    </i>
    <i t="grand">
      <x/>
    </i>
  </colItems>
  <dataFields count="1">
    <dataField name="Recuento de Fumador" fld="3" subtotal="count" showDataAs="percentOfRow" baseField="1" baseItem="0" numFmtId="10"/>
  </dataFields>
  <formats count="4">
    <format dxfId="4">
      <pivotArea collapsedLevelsAreSubtotals="1" fieldPosition="0">
        <references count="1">
          <reference field="1" count="0"/>
        </references>
      </pivotArea>
    </format>
    <format dxfId="3">
      <pivotArea outline="0" collapsedLevelsAreSubtotals="1" fieldPosition="0"/>
    </format>
    <format dxfId="2">
      <pivotArea outline="0" fieldPosition="0">
        <references count="1">
          <reference field="4294967294" count="1">
            <x v="0"/>
          </reference>
        </references>
      </pivotArea>
    </format>
    <format dxfId="1">
      <pivotArea collapsedLevelsAreSubtotals="1" fieldPosition="0">
        <references count="2">
          <reference field="1" count="0"/>
          <reference field="4" count="0" selected="0"/>
        </references>
      </pivotArea>
    </format>
  </formats>
  <chartFormats count="2">
    <chartFormat chart="40" format="4" series="1">
      <pivotArea type="data" outline="0" fieldPosition="0">
        <references count="2">
          <reference field="4294967294" count="1" selected="0">
            <x v="0"/>
          </reference>
          <reference field="4" count="1" selected="0">
            <x v="0"/>
          </reference>
        </references>
      </pivotArea>
    </chartFormat>
    <chartFormat chart="40" format="5" series="1">
      <pivotArea type="data" outline="0" fieldPosition="0">
        <references count="2">
          <reference field="4294967294" count="1" selected="0">
            <x v="0"/>
          </reference>
          <reference field="4" count="1" selected="0">
            <x v="1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8"/>
  </rowHierarchiesUsage>
  <colHierarchiesUsage count="1">
    <colHierarchyUsage hierarchyUsage="4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5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5DBE428-0EBD-4057-B745-6175F975AEA6}" name="TablaDinámica16" cacheId="41" applyNumberFormats="0" applyBorderFormats="0" applyFontFormats="0" applyPatternFormats="0" applyAlignmentFormats="0" applyWidthHeightFormats="1" dataCaption="Valores" tag="26097879-e076-4e0f-ac6d-733085cba75b" updatedVersion="8" minRefreshableVersion="3" useAutoFormatting="1" subtotalHiddenItems="1" itemPrintTitles="1" createdVersion="5" indent="0" outline="1" outlineData="1" multipleFieldFilters="0" chartFormat="49" rowHeaderCaption="Grupos de edad" colHeaderCaption="Realiza">
  <location ref="G27:J34" firstHeaderRow="1" firstDataRow="2" firstDataCol="1"/>
  <pivotFields count="6">
    <pivotField name="Actividad física" allDrilled="1" subtotalTop="0" showAll="0" dataSourceSort="1" defaultSubtotal="0" defaultAttributeDrillState="1">
      <items count="2">
        <item x="0"/>
        <item x="1"/>
      </items>
    </pivotField>
    <pivotField axis="axisRow"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llDrilled="1" subtotalTop="0" showAll="0" defaultSubtotal="0" defaultAttributeDrillState="1">
      <items count="5">
        <item s="1" x="1"/>
        <item s="1" x="3"/>
        <item s="1" x="0"/>
        <item s="1" x="4"/>
        <item s="1" x="2"/>
      </items>
    </pivotField>
    <pivotField axis="axisCol" allDrilled="1" subtotalTop="0" showAll="0" defaultSubtotal="0" defaultAttributeDrillState="1">
      <items count="2">
        <item x="1"/>
        <item x="0"/>
      </items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1"/>
  </rowFields>
  <rowItems count="6">
    <i>
      <x/>
    </i>
    <i>
      <x v="1"/>
    </i>
    <i>
      <x v="2"/>
    </i>
    <i>
      <x v="3"/>
    </i>
    <i>
      <x v="4"/>
    </i>
    <i t="grand">
      <x/>
    </i>
  </rowItems>
  <colFields count="1">
    <field x="3"/>
  </colFields>
  <colItems count="3">
    <i>
      <x/>
    </i>
    <i>
      <x v="1"/>
    </i>
    <i t="grand">
      <x/>
    </i>
  </colItems>
  <dataFields count="1">
    <dataField name="Recuento de Adiciona sal" fld="4" subtotal="count" showDataAs="percentOfRow" baseField="1" baseItem="2" numFmtId="10"/>
  </dataFields>
  <formats count="3">
    <format dxfId="7">
      <pivotArea collapsedLevelsAreSubtotals="1" fieldPosition="0">
        <references count="1">
          <reference field="1" count="0"/>
        </references>
      </pivotArea>
    </format>
    <format dxfId="6">
      <pivotArea outline="0" collapsedLevelsAreSubtotals="1" fieldPosition="0"/>
    </format>
    <format dxfId="5">
      <pivotArea outline="0" fieldPosition="0">
        <references count="1">
          <reference field="4294967294" count="1">
            <x v="0"/>
          </reference>
        </references>
      </pivotArea>
    </format>
  </formats>
  <chartFormats count="2">
    <chartFormat chart="48" format="4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0"/>
          </reference>
        </references>
      </pivotArea>
    </chartFormat>
    <chartFormat chart="48" format="5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1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8"/>
  </rowHierarchiesUsage>
  <colHierarchiesUsage count="1">
    <colHierarchyUsage hierarchyUsage="43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6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5539DC8F-121F-4901-A34E-47D97A7C83B5}" name="TablaDinámica6" cacheId="48" applyNumberFormats="0" applyBorderFormats="0" applyFontFormats="0" applyPatternFormats="0" applyAlignmentFormats="0" applyWidthHeightFormats="1" dataCaption="Valores" tag="1138371e-ebd7-4834-8f92-3f1c2ce4ad39" updatedVersion="8" minRefreshableVersion="3" useAutoFormatting="1" subtotalHiddenItems="1" itemPrintTitles="1" createdVersion="5" indent="0" outline="1" outlineData="1" multipleFieldFilters="0" chartFormat="66" rowHeaderCaption="Grupos de edad" colHeaderCaption="Realiza">
  <location ref="G49:J56" firstHeaderRow="1" firstDataRow="2" firstDataCol="1"/>
  <pivotFields count="6">
    <pivotField name="Actividad física" allDrilled="1" subtotalTop="0" showAll="0" dataSourceSort="1" defaultSubtotal="0" defaultAttributeDrillState="1">
      <items count="2">
        <item x="0"/>
        <item x="1"/>
      </items>
    </pivotField>
    <pivotField axis="axisRow"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llDrilled="1" subtotalTop="0" showAll="0" defaultSubtotal="0" defaultAttributeDrillState="1">
      <items count="5">
        <item s="1" x="1"/>
        <item s="1" x="3"/>
        <item s="1" x="0"/>
        <item s="1" x="4"/>
        <item s="1" x="2"/>
      </items>
    </pivotField>
    <pivotField axis="axisCol" allDrilled="1" subtotalTop="0" showAll="0" defaultSubtotal="0" defaultAttributeDrillState="1">
      <items count="2">
        <item x="1"/>
        <item x="0"/>
      </items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1"/>
  </rowFields>
  <rowItems count="6">
    <i>
      <x/>
    </i>
    <i>
      <x v="1"/>
    </i>
    <i>
      <x v="2"/>
    </i>
    <i>
      <x v="3"/>
    </i>
    <i>
      <x v="4"/>
    </i>
    <i t="grand">
      <x/>
    </i>
  </rowItems>
  <colFields count="1">
    <field x="3"/>
  </colFields>
  <colItems count="3">
    <i>
      <x/>
    </i>
    <i>
      <x v="1"/>
    </i>
    <i t="grand">
      <x/>
    </i>
  </colItems>
  <dataFields count="1">
    <dataField name="Actividad física" fld="4" subtotal="average" baseField="1" baseItem="0"/>
  </dataFields>
  <chartFormats count="2">
    <chartFormat chart="65" format="4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0"/>
          </reference>
        </references>
      </pivotArea>
    </chartFormat>
    <chartFormat chart="65" format="5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1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sentado"/>
  </pivotHierarchies>
  <pivotTableStyleInfo name="PivotStyleLight16" showRowHeaders="1" showColHeaders="1" showRowStripes="0" showColStripes="0" showLastColumn="1"/>
  <rowHierarchiesUsage count="1">
    <rowHierarchyUsage hierarchyUsage="18"/>
  </rowHierarchiesUsage>
  <colHierarchiesUsage count="1">
    <colHierarchyUsage hierarchyUsage="21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7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5E03F790-EB65-467D-9BE7-3900D27A5F1D}" name="TablaDinámica1" cacheId="43" applyNumberFormats="0" applyBorderFormats="0" applyFontFormats="0" applyPatternFormats="0" applyAlignmentFormats="0" applyWidthHeightFormats="1" dataCaption="Valores" tag="1138371e-ebd7-4834-8f92-3f1c2ce4ad39" updatedVersion="8" minRefreshableVersion="3" useAutoFormatting="1" subtotalHiddenItems="1" itemPrintTitles="1" createdVersion="5" indent="0" outline="1" outlineData="1" multipleFieldFilters="0" chartFormat="57" rowHeaderCaption="Grupos de edad" colHeaderCaption="Realiza">
  <location ref="G37:J44" firstHeaderRow="1" firstDataRow="2" firstDataCol="1"/>
  <pivotFields count="6">
    <pivotField name="Actividad física" allDrilled="1" subtotalTop="0" showAll="0" dataSourceSort="1" defaultSubtotal="0" defaultAttributeDrillState="1">
      <items count="2">
        <item x="0"/>
        <item x="1"/>
      </items>
    </pivotField>
    <pivotField axis="axisRow"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llDrilled="1" subtotalTop="0" showAll="0" defaultSubtotal="0" defaultAttributeDrillState="1">
      <items count="5">
        <item s="1" x="1"/>
        <item s="1" x="3"/>
        <item s="1" x="0"/>
        <item s="1" x="4"/>
        <item s="1" x="2"/>
      </items>
    </pivotField>
    <pivotField axis="axisCol" allDrilled="1" subtotalTop="0" showAll="0" defaultSubtotal="0" defaultAttributeDrillState="1">
      <items count="2">
        <item x="1"/>
        <item x="0"/>
      </items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1"/>
  </rowFields>
  <rowItems count="6">
    <i>
      <x/>
    </i>
    <i>
      <x v="1"/>
    </i>
    <i>
      <x v="2"/>
    </i>
    <i>
      <x v="3"/>
    </i>
    <i>
      <x v="4"/>
    </i>
    <i t="grand">
      <x/>
    </i>
  </rowItems>
  <colFields count="1">
    <field x="3"/>
  </colFields>
  <colItems count="3">
    <i>
      <x/>
    </i>
    <i>
      <x v="1"/>
    </i>
    <i t="grand">
      <x/>
    </i>
  </colItems>
  <dataFields count="1">
    <dataField name="Recuento de Presión arterial alta" fld="4" subtotal="count" showDataAs="percentOfRow" baseField="1" baseItem="0" numFmtId="10"/>
  </dataFields>
  <formats count="3">
    <format dxfId="10">
      <pivotArea collapsedLevelsAreSubtotals="1" fieldPosition="0">
        <references count="1">
          <reference field="1" count="0"/>
        </references>
      </pivotArea>
    </format>
    <format dxfId="9">
      <pivotArea outline="0" collapsedLevelsAreSubtotals="1" fieldPosition="0"/>
    </format>
    <format dxfId="8">
      <pivotArea outline="0" fieldPosition="0">
        <references count="1">
          <reference field="4294967294" count="1">
            <x v="0"/>
          </reference>
        </references>
      </pivotArea>
    </format>
  </formats>
  <chartFormats count="2">
    <chartFormat chart="56" format="4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0"/>
          </reference>
        </references>
      </pivotArea>
    </chartFormat>
    <chartFormat chart="56" format="5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1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8"/>
  </rowHierarchiesUsage>
  <colHierarchiesUsage count="1">
    <colHierarchyUsage hierarchyUsage="57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8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69F1895E-9B94-4D16-A4AC-14B375D55E53}" name="TablaDinámica14" cacheId="39" applyNumberFormats="0" applyBorderFormats="0" applyFontFormats="0" applyPatternFormats="0" applyAlignmentFormats="0" applyWidthHeightFormats="1" dataCaption="Valores" tag="c2a55095-8671-46f8-a193-ae7f9f3f2d35" updatedVersion="8" minRefreshableVersion="3" useAutoFormatting="1" subtotalHiddenItems="1" itemPrintTitles="1" createdVersion="5" indent="0" outline="1" outlineData="1" multipleFieldFilters="0" chartFormat="46" rowHeaderCaption="Grupos de edad" colHeaderCaption="Realiza">
  <location ref="A16:B22" firstHeaderRow="1" firstDataRow="1" firstDataCol="1" rowPageCount="1" colPageCount="1"/>
  <pivotFields count="6">
    <pivotField name="Actividad física" allDrilled="1" subtotalTop="0" showAll="0" dataSourceSort="1" defaultSubtotal="0" defaultAttributeDrillState="1">
      <items count="2">
        <item x="0"/>
        <item x="1"/>
      </items>
    </pivotField>
    <pivotField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xis="axisRow" allDrilled="1" subtotalTop="0" showAll="0" defaultSubtotal="0" defaultAttributeDrillState="1">
      <items count="5">
        <item s="1" x="1"/>
        <item s="1" x="3"/>
        <item s="1" x="0"/>
        <item s="1" x="4"/>
        <item s="1" x="2"/>
      </items>
    </pivotField>
    <pivotField axis="axisPage" allDrilled="1" subtotalTop="0" showAll="0" dataSourceSort="1" defaultSubtotal="0" defaultAttributeDrillState="1"/>
    <pivotField dataField="1" subtotalTop="0" showAll="0" defaultSubtotal="0"/>
    <pivotField allDrilled="1" subtotalTop="0" showAll="0" dataSourceSort="1" defaultSubtotal="0" defaultAttributeDrillState="1"/>
  </pivotFields>
  <rowFields count="1">
    <field x="2"/>
  </rowFields>
  <rowItems count="6">
    <i>
      <x/>
    </i>
    <i>
      <x v="1"/>
    </i>
    <i>
      <x v="2"/>
    </i>
    <i>
      <x v="3"/>
    </i>
    <i>
      <x v="4"/>
    </i>
    <i t="grand">
      <x/>
    </i>
  </rowItems>
  <colItems count="1">
    <i/>
  </colItems>
  <pageFields count="1">
    <pageField fld="3" hier="15" name="[RegularNoregular2019].[Género].[All]" cap="All"/>
  </pageFields>
  <dataFields count="1">
    <dataField name="Recuento de Género" fld="4" subtotal="count" baseField="0" baseItem="0"/>
  </dataFields>
  <formats count="1">
    <format dxfId="11">
      <pivotArea outline="0" collapsedLevelsAreSubtotals="1" fieldPosition="0"/>
    </format>
  </formats>
  <chartFormats count="1">
    <chartFormat chart="45" format="5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56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9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943D0089-AA0B-423D-8816-981216A30D11}" name="TablaDinámica2" cacheId="44" applyNumberFormats="0" applyBorderFormats="0" applyFontFormats="0" applyPatternFormats="0" applyAlignmentFormats="0" applyWidthHeightFormats="1" dataCaption="Valores" tag="1138371e-ebd7-4834-8f92-3f1c2ce4ad39" updatedVersion="8" minRefreshableVersion="3" useAutoFormatting="1" subtotalHiddenItems="1" itemPrintTitles="1" createdVersion="5" indent="0" outline="1" outlineData="1" multipleFieldFilters="0" chartFormat="57" rowHeaderCaption="Grupos de edad" colHeaderCaption="Realiza">
  <location ref="A49:D56" firstHeaderRow="1" firstDataRow="2" firstDataCol="1"/>
  <pivotFields count="6">
    <pivotField name="Actividad física" allDrilled="1" subtotalTop="0" showAll="0" dataSourceSort="1" defaultSubtotal="0" defaultAttributeDrillState="1">
      <items count="2">
        <item x="0"/>
        <item x="1"/>
      </items>
    </pivotField>
    <pivotField axis="axisRow"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llDrilled="1" subtotalTop="0" showAll="0" defaultSubtotal="0" defaultAttributeDrillState="1">
      <items count="5">
        <item s="1" x="1"/>
        <item s="1" x="3"/>
        <item s="1" x="0"/>
        <item s="1" x="4"/>
        <item s="1" x="2"/>
      </items>
    </pivotField>
    <pivotField dataField="1" subtotalTop="0" showAll="0" defaultSubtotal="0"/>
    <pivotField axis="axisCol" allDrilled="1" subtotalTop="0" showAll="0" defaultSubtotal="0" defaultAttributeDrillState="1">
      <items count="2">
        <item x="1"/>
        <item x="0"/>
      </items>
    </pivotField>
    <pivotField allDrilled="1" subtotalTop="0" showAll="0" dataSourceSort="1" defaultSubtotal="0" defaultAttributeDrillState="1"/>
  </pivotFields>
  <rowFields count="1">
    <field x="1"/>
  </rowFields>
  <rowItems count="6">
    <i>
      <x/>
    </i>
    <i>
      <x v="1"/>
    </i>
    <i>
      <x v="2"/>
    </i>
    <i>
      <x v="3"/>
    </i>
    <i>
      <x v="4"/>
    </i>
    <i t="grand">
      <x/>
    </i>
  </rowItems>
  <colFields count="1">
    <field x="4"/>
  </colFields>
  <colItems count="3">
    <i>
      <x/>
    </i>
    <i>
      <x v="1"/>
    </i>
    <i t="grand">
      <x/>
    </i>
  </colItems>
  <dataFields count="1">
    <dataField name="Promedio de sentado" fld="3" subtotal="average" baseField="1" baseItem="0"/>
  </dataFields>
  <formats count="2">
    <format dxfId="13">
      <pivotArea collapsedLevelsAreSubtotals="1" fieldPosition="0">
        <references count="1">
          <reference field="1" count="0"/>
        </references>
      </pivotArea>
    </format>
    <format dxfId="12">
      <pivotArea outline="0" collapsedLevelsAreSubtotals="1" fieldPosition="0"/>
    </format>
  </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sentado"/>
  </pivotHierarchies>
  <pivotTableStyleInfo name="PivotStyleLight16" showRowHeaders="1" showColHeaders="1" showRowStripes="0" showColStripes="0" showLastColumn="1"/>
  <rowHierarchiesUsage count="1">
    <rowHierarchyUsage hierarchyUsage="18"/>
  </rowHierarchiesUsage>
  <colHierarchiesUsage count="1">
    <colHierarchyUsage hierarchyUsage="21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0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F7A939A7-065B-454C-9BD9-1297DF527B40}" name="TablaDinámica5" cacheId="51" applyNumberFormats="0" applyBorderFormats="0" applyFontFormats="0" applyPatternFormats="0" applyAlignmentFormats="0" applyWidthHeightFormats="1" dataCaption="Valores" tag="1138371e-ebd7-4834-8f92-3f1c2ce4ad39" updatedVersion="8" minRefreshableVersion="3" useAutoFormatting="1" subtotalHiddenItems="1" itemPrintTitles="1" createdVersion="5" indent="0" outline="1" outlineData="1" multipleFieldFilters="0" chartFormat="69" rowHeaderCaption="Usuario" colHeaderCaption="Usuario">
  <location ref="G62:H65" firstHeaderRow="1" firstDataRow="1" firstDataCol="1"/>
  <pivotFields count="5">
    <pivotField name="Actividad física" allDrilled="1" subtotalTop="0" showAll="0" dataSourceSort="1" defaultSubtotal="0" defaultAttributeDrillState="1">
      <items count="2">
        <item x="0"/>
        <item x="1"/>
      </items>
    </pivotField>
    <pivotField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llDrilled="1" subtotalTop="0" showAll="0" defaultSubtotal="0" defaultAttributeDrillState="1">
      <items count="5">
        <item s="1" x="1"/>
        <item s="1" x="3"/>
        <item s="1" x="0"/>
        <item s="1" x="4"/>
        <item s="1" x="2"/>
      </items>
    </pivotField>
    <pivotField axis="axisRow" allDrilled="1" subtotalTop="0" showAll="0" dataSourceSort="1" defaultSubtotal="0" defaultAttributeDrillState="1">
      <items count="2">
        <item x="0"/>
        <item x="1"/>
      </items>
    </pivotField>
    <pivotField dataField="1" subtotalTop="0" showAll="0" defaultSubtotal="0"/>
  </pivotFields>
  <rowFields count="1">
    <field x="3"/>
  </rowFields>
  <rowItems count="3">
    <i>
      <x/>
    </i>
    <i>
      <x v="1"/>
    </i>
    <i t="grand">
      <x/>
    </i>
  </rowItems>
  <colItems count="1">
    <i/>
  </colItems>
  <dataFields count="1">
    <dataField name="Promedio de edad" fld="4" subtotal="average" baseField="3" baseItem="0"/>
  </dataFields>
  <formats count="1">
    <format dxfId="14">
      <pivotArea collapsedLevelsAreSubtotals="1" fieldPosition="0">
        <references count="1">
          <reference field="3" count="0"/>
        </references>
      </pivotArea>
    </format>
  </formats>
  <chartFormats count="1">
    <chartFormat chart="68" format="2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 caption="Promedio de edad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 caption="Autopercepción"/>
    <pivotHierarchy dragToData="1"/>
    <pivotHierarchy dragToData="1"/>
    <pivotHierarchy dragToData="1"/>
    <pivotHierarchy dragToData="1"/>
    <pivotHierarchy dragToData="1"/>
    <pivotHierarchy dragToData="1" caption="Promedio de sentado"/>
  </pivotHierarchies>
  <pivotTableStyleInfo name="PivotStyleLight16" showRowHeaders="1" showColHeaders="1" showRowStripes="0" showColStripes="0" showLastColumn="1"/>
  <rowHierarchiesUsage count="1">
    <rowHierarchyUsage hierarchyUsage="1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93B5A497-B00B-4D28-B3D4-7BA88E9F70A4}" name="TablaDinámica3" cacheId="49" applyNumberFormats="0" applyBorderFormats="0" applyFontFormats="0" applyPatternFormats="0" applyAlignmentFormats="0" applyWidthHeightFormats="1" dataCaption="Valores" tag="1138371e-ebd7-4834-8f92-3f1c2ce4ad39" updatedVersion="8" minRefreshableVersion="3" useAutoFormatting="1" subtotalHiddenItems="1" itemPrintTitles="1" createdVersion="5" indent="0" outline="1" outlineData="1" multipleFieldFilters="0" chartFormat="66" rowHeaderCaption="Salud" colHeaderCaption="Usuario">
  <location ref="A62:D69" firstHeaderRow="1" firstDataRow="2" firstDataCol="1"/>
  <pivotFields count="5">
    <pivotField name="Actividad física" allDrilled="1" subtotalTop="0" showAll="0" dataSourceSort="1" defaultSubtotal="0" defaultAttributeDrillState="1">
      <items count="2">
        <item x="0"/>
        <item x="1"/>
      </items>
    </pivotField>
    <pivotField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xis="axisRow" allDrilled="1" subtotalTop="0" showAll="0" defaultSubtotal="0" defaultAttributeDrillState="1">
      <items count="5">
        <item s="1" x="1"/>
        <item s="1" x="3"/>
        <item s="1" x="0"/>
        <item s="1" x="4"/>
        <item s="1" x="2"/>
      </items>
    </pivotField>
    <pivotField axis="axisCol" allDrilled="1" subtotalTop="0" showAll="0" dataSourceSort="1" defaultSubtotal="0" defaultAttributeDrillState="1">
      <items count="2">
        <item x="0"/>
        <item x="1"/>
      </items>
    </pivotField>
    <pivotField dataField="1" subtotalTop="0" showAll="0" defaultSubtotal="0"/>
  </pivotFields>
  <rowFields count="1">
    <field x="2"/>
  </rowFields>
  <rowItems count="6">
    <i>
      <x/>
    </i>
    <i>
      <x v="1"/>
    </i>
    <i>
      <x v="2"/>
    </i>
    <i>
      <x v="3"/>
    </i>
    <i>
      <x v="4"/>
    </i>
    <i t="grand">
      <x/>
    </i>
  </rowItems>
  <colFields count="1">
    <field x="3"/>
  </colFields>
  <colItems count="3">
    <i>
      <x/>
    </i>
    <i>
      <x v="1"/>
    </i>
    <i t="grand">
      <x/>
    </i>
  </colItems>
  <dataFields count="1">
    <dataField name="Autopercepción" fld="4" subtotal="count" showDataAs="percentOfCol" baseField="2" baseItem="2" numFmtId="10"/>
  </dataField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 caption="Autopercepción"/>
    <pivotHierarchy dragToData="1"/>
    <pivotHierarchy dragToData="1"/>
    <pivotHierarchy dragToData="1"/>
    <pivotHierarchy dragToData="1"/>
    <pivotHierarchy dragToData="1"/>
    <pivotHierarchy dragToData="1" caption="Promedio de sentado"/>
  </pivotHierarchies>
  <pivotTableStyleInfo name="PivotStyleLight16" showRowHeaders="1" showColHeaders="1" showRowStripes="0" showColStripes="0" showLastColumn="1"/>
  <rowHierarchiesUsage count="1">
    <rowHierarchyUsage hierarchyUsage="56"/>
  </rowHierarchiesUsage>
  <colHierarchiesUsage count="1">
    <colHierarchyUsage hierarchyUsage="1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D3358074-E201-4BF2-A444-F3C24BE45035}" name="TablaDinámica8" cacheId="53" applyNumberFormats="0" applyBorderFormats="0" applyFontFormats="0" applyPatternFormats="0" applyAlignmentFormats="0" applyWidthHeightFormats="1" dataCaption="Valores" tag="1138371e-ebd7-4834-8f92-3f1c2ce4ad39" updatedVersion="8" minRefreshableVersion="3" useAutoFormatting="1" subtotalHiddenItems="1" itemPrintTitles="1" createdVersion="5" indent="0" outline="1" outlineData="1" multipleFieldFilters="0" chartFormat="75" rowHeaderCaption="Usuario" colHeaderCaption="Usuario">
  <location ref="G75:H78" firstHeaderRow="1" firstDataRow="1" firstDataCol="1"/>
  <pivotFields count="5">
    <pivotField name="Actividad física" allDrilled="1" subtotalTop="0" showAll="0" dataSourceSort="1" defaultSubtotal="0" defaultAttributeDrillState="1">
      <items count="2">
        <item x="0"/>
        <item x="1"/>
      </items>
    </pivotField>
    <pivotField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llDrilled="1" subtotalTop="0" showAll="0" defaultSubtotal="0" defaultAttributeDrillState="1">
      <items count="5">
        <item s="1" x="1"/>
        <item s="1" x="3"/>
        <item s="1" x="0"/>
        <item s="1" x="4"/>
        <item s="1" x="2"/>
      </items>
    </pivotField>
    <pivotField axis="axisRow" allDrilled="1" subtotalTop="0" showAll="0" dataSourceSort="1" defaultSubtotal="0" defaultAttributeDrillState="1">
      <items count="2">
        <item x="0"/>
        <item x="1"/>
      </items>
    </pivotField>
    <pivotField dataField="1" subtotalTop="0" showAll="0" defaultSubtotal="0"/>
  </pivotFields>
  <rowFields count="1">
    <field x="3"/>
  </rowFields>
  <rowItems count="3">
    <i>
      <x/>
    </i>
    <i>
      <x v="1"/>
    </i>
    <i t="grand">
      <x/>
    </i>
  </rowItems>
  <colItems count="1">
    <i/>
  </colItems>
  <dataFields count="1">
    <dataField name="Frutas y verduras" fld="4" subtotal="average" baseField="3" baseItem="0"/>
  </dataFields>
  <formats count="1">
    <format dxfId="15">
      <pivotArea collapsedLevelsAreSubtotals="1" fieldPosition="0">
        <references count="1">
          <reference field="3" count="0"/>
        </references>
      </pivotArea>
    </format>
  </formats>
  <chartFormats count="1">
    <chartFormat chart="74" format="2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Frutas y verduras"/>
    <pivotHierarchy dragToData="1"/>
    <pivotHierarchy dragToData="1"/>
    <pivotHierarchy dragToData="1"/>
    <pivotHierarchy dragToData="1"/>
    <pivotHierarchy dragToData="1" caption="Promedio de edad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 caption="Autopercepción"/>
    <pivotHierarchy dragToData="1"/>
    <pivotHierarchy dragToData="1"/>
    <pivotHierarchy dragToData="1"/>
    <pivotHierarchy dragToData="1"/>
    <pivotHierarchy dragToData="1"/>
    <pivotHierarchy dragToData="1" caption="Promedio de sentado"/>
  </pivotHierarchies>
  <pivotTableStyleInfo name="PivotStyleLight16" showRowHeaders="1" showColHeaders="1" showRowStripes="0" showColStripes="0" showLastColumn="1"/>
  <rowHierarchiesUsage count="1">
    <rowHierarchyUsage hierarchyUsage="1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3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697DD870-955E-4217-A0F9-5E86F7755438}" name="TablaDinámica13" cacheId="38" applyNumberFormats="0" applyBorderFormats="0" applyFontFormats="0" applyPatternFormats="0" applyAlignmentFormats="0" applyWidthHeightFormats="1" dataCaption="Valores" tag="8c6c14d7-eab0-41eb-b6b3-cbd00e3863ae" updatedVersion="8" minRefreshableVersion="3" useAutoFormatting="1" subtotalHiddenItems="1" itemPrintTitles="1" createdVersion="5" indent="0" outline="1" outlineData="1" multipleFieldFilters="0" chartFormat="35" rowHeaderCaption="Grupos de edad" colHeaderCaption="Realiza">
  <location ref="A3:G10" firstHeaderRow="1" firstDataRow="2" firstDataCol="1"/>
  <pivotFields count="5">
    <pivotField name="Actividad física" allDrilled="1" subtotalTop="0" showAll="0" dataSourceSort="1" defaultSubtotal="0" defaultAttributeDrillState="1">
      <items count="2">
        <item x="0"/>
        <item x="1"/>
      </items>
    </pivotField>
    <pivotField axis="axisRow"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dataField="1" subtotalTop="0" showAll="0" defaultSubtotal="0"/>
    <pivotField axis="axisCol" allDrilled="1" subtotalTop="0" showAll="0" defaultSubtotal="0" defaultAttributeDrillState="1">
      <items count="5">
        <item s="1" x="1"/>
        <item s="1" x="3"/>
        <item s="1" x="0"/>
        <item s="1" x="4"/>
        <item s="1" x="2"/>
      </items>
    </pivotField>
    <pivotField allDrilled="1" subtotalTop="0" showAll="0" dataSourceSort="1" defaultSubtotal="0" defaultAttributeDrillState="1"/>
  </pivotFields>
  <rowFields count="1">
    <field x="1"/>
  </rowFields>
  <rowItems count="6">
    <i>
      <x/>
    </i>
    <i>
      <x v="1"/>
    </i>
    <i>
      <x v="2"/>
    </i>
    <i>
      <x v="3"/>
    </i>
    <i>
      <x v="4"/>
    </i>
    <i t="grand">
      <x/>
    </i>
  </rowItems>
  <colFields count="1">
    <field x="3"/>
  </colFields>
  <colItems count="6">
    <i>
      <x/>
    </i>
    <i>
      <x v="1"/>
    </i>
    <i>
      <x v="2"/>
    </i>
    <i>
      <x v="3"/>
    </i>
    <i>
      <x v="4"/>
    </i>
    <i t="grand">
      <x/>
    </i>
  </colItems>
  <dataFields count="1">
    <dataField name="Recuento de Estado de salud" fld="2" subtotal="count" showDataAs="percentOfRow" baseField="1" baseItem="0" numFmtId="10"/>
  </dataFields>
  <formats count="4">
    <format dxfId="19">
      <pivotArea collapsedLevelsAreSubtotals="1" fieldPosition="0">
        <references count="1">
          <reference field="1" count="0"/>
        </references>
      </pivotArea>
    </format>
    <format dxfId="18">
      <pivotArea outline="0" collapsedLevelsAreSubtotals="1" fieldPosition="0"/>
    </format>
    <format dxfId="17">
      <pivotArea outline="0" fieldPosition="0">
        <references count="1">
          <reference field="4294967294" count="1">
            <x v="0"/>
          </reference>
        </references>
      </pivotArea>
    </format>
    <format dxfId="16">
      <pivotArea collapsedLevelsAreSubtotals="1" fieldPosition="0">
        <references count="2">
          <reference field="1" count="0"/>
          <reference field="3" count="0" selected="0"/>
        </references>
      </pivotArea>
    </format>
  </formats>
  <chartFormats count="12">
    <chartFormat chart="34" format="22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0"/>
          </reference>
        </references>
      </pivotArea>
    </chartFormat>
    <chartFormat chart="34" format="23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1"/>
          </reference>
        </references>
      </pivotArea>
    </chartFormat>
    <chartFormat chart="34" format="24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2"/>
          </reference>
        </references>
      </pivotArea>
    </chartFormat>
    <chartFormat chart="34" format="25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3"/>
          </reference>
        </references>
      </pivotArea>
    </chartFormat>
    <chartFormat chart="34" format="26">
      <pivotArea type="data" outline="0" fieldPosition="0">
        <references count="3">
          <reference field="4294967294" count="1" selected="0">
            <x v="0"/>
          </reference>
          <reference field="1" count="1" selected="0">
            <x v="2"/>
          </reference>
          <reference field="3" count="1" selected="0">
            <x v="3"/>
          </reference>
        </references>
      </pivotArea>
    </chartFormat>
    <chartFormat chart="34" format="27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4"/>
          </reference>
        </references>
      </pivotArea>
    </chartFormat>
    <chartFormat chart="34" format="28">
      <pivotArea type="data" outline="0" fieldPosition="0">
        <references count="3">
          <reference field="4294967294" count="1" selected="0">
            <x v="0"/>
          </reference>
          <reference field="1" count="1" selected="0">
            <x v="0"/>
          </reference>
          <reference field="3" count="1" selected="0">
            <x v="4"/>
          </reference>
        </references>
      </pivotArea>
    </chartFormat>
    <chartFormat chart="34" format="29">
      <pivotArea type="data" outline="0" fieldPosition="0">
        <references count="3">
          <reference field="4294967294" count="1" selected="0">
            <x v="0"/>
          </reference>
          <reference field="1" count="1" selected="0">
            <x v="1"/>
          </reference>
          <reference field="3" count="1" selected="0">
            <x v="4"/>
          </reference>
        </references>
      </pivotArea>
    </chartFormat>
    <chartFormat chart="34" format="30">
      <pivotArea type="data" outline="0" fieldPosition="0">
        <references count="3">
          <reference field="4294967294" count="1" selected="0">
            <x v="0"/>
          </reference>
          <reference field="1" count="1" selected="0">
            <x v="2"/>
          </reference>
          <reference field="3" count="1" selected="0">
            <x v="4"/>
          </reference>
        </references>
      </pivotArea>
    </chartFormat>
    <chartFormat chart="34" format="31">
      <pivotArea type="data" outline="0" fieldPosition="0">
        <references count="3">
          <reference field="4294967294" count="1" selected="0">
            <x v="0"/>
          </reference>
          <reference field="1" count="1" selected="0">
            <x v="3"/>
          </reference>
          <reference field="3" count="1" selected="0">
            <x v="4"/>
          </reference>
        </references>
      </pivotArea>
    </chartFormat>
    <chartFormat chart="34" format="32">
      <pivotArea type="data" outline="0" fieldPosition="0">
        <references count="3">
          <reference field="4294967294" count="1" selected="0">
            <x v="0"/>
          </reference>
          <reference field="1" count="1" selected="0">
            <x v="4"/>
          </reference>
          <reference field="3" count="1" selected="0">
            <x v="4"/>
          </reference>
        </references>
      </pivotArea>
    </chartFormat>
    <chartFormat chart="34" format="33">
      <pivotArea type="data" outline="0" fieldPosition="0">
        <references count="3">
          <reference field="4294967294" count="1" selected="0">
            <x v="0"/>
          </reference>
          <reference field="1" count="1" selected="0">
            <x v="4"/>
          </reference>
          <reference field="3" count="1" selected="0">
            <x v="1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8"/>
  </rowHierarchiesUsage>
  <colHierarchiesUsage count="1">
    <colHierarchyUsage hierarchyUsage="56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4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73D138C-1DE2-4DB6-AE0F-FEEB20032F76}" name="TablaDinámica7" cacheId="52" applyNumberFormats="0" applyBorderFormats="0" applyFontFormats="0" applyPatternFormats="0" applyAlignmentFormats="0" applyWidthHeightFormats="1" dataCaption="Valores" tag="1138371e-ebd7-4834-8f92-3f1c2ce4ad39" updatedVersion="8" minRefreshableVersion="3" useAutoFormatting="1" subtotalHiddenItems="1" itemPrintTitles="1" createdVersion="5" indent="0" outline="1" outlineData="1" multipleFieldFilters="0" chartFormat="72" rowHeaderCaption="Usuario" colHeaderCaption="Usuario">
  <location ref="G69:H72" firstHeaderRow="1" firstDataRow="1" firstDataCol="1"/>
  <pivotFields count="5">
    <pivotField name="Actividad física" allDrilled="1" subtotalTop="0" showAll="0" dataSourceSort="1" defaultSubtotal="0" defaultAttributeDrillState="1">
      <items count="2">
        <item x="0"/>
        <item x="1"/>
      </items>
    </pivotField>
    <pivotField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llDrilled="1" subtotalTop="0" showAll="0" defaultSubtotal="0" defaultAttributeDrillState="1">
      <items count="5">
        <item s="1" x="1"/>
        <item s="1" x="3"/>
        <item s="1" x="0"/>
        <item s="1" x="4"/>
        <item s="1" x="2"/>
      </items>
    </pivotField>
    <pivotField axis="axisRow" allDrilled="1" subtotalTop="0" showAll="0" dataSourceSort="1" defaultSubtotal="0" defaultAttributeDrillState="1">
      <items count="2">
        <item x="0"/>
        <item x="1"/>
      </items>
    </pivotField>
    <pivotField dataField="1" subtotalTop="0" showAll="0" defaultSubtotal="0"/>
  </pivotFields>
  <rowFields count="1">
    <field x="3"/>
  </rowFields>
  <rowItems count="3">
    <i>
      <x/>
    </i>
    <i>
      <x v="1"/>
    </i>
    <i t="grand">
      <x/>
    </i>
  </rowItems>
  <colItems count="1">
    <i/>
  </colItems>
  <dataFields count="1">
    <dataField name="Actividad física" fld="4" subtotal="average" baseField="3" baseItem="0"/>
  </dataFields>
  <formats count="1">
    <format dxfId="20">
      <pivotArea collapsedLevelsAreSubtotals="1" fieldPosition="0">
        <references count="1">
          <reference field="3" count="0"/>
        </references>
      </pivotArea>
    </format>
  </formats>
  <chartFormats count="1">
    <chartFormat chart="71" format="2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 caption="Promedio de Tiempoactividadfísica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 caption="Promedio de edad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 caption="Autopercepción"/>
    <pivotHierarchy dragToData="1"/>
    <pivotHierarchy dragToData="1"/>
    <pivotHierarchy dragToData="1"/>
    <pivotHierarchy dragToData="1"/>
    <pivotHierarchy dragToData="1"/>
    <pivotHierarchy dragToData="1" caption="Promedio de sentado"/>
  </pivotHierarchies>
  <pivotTableStyleInfo name="PivotStyleLight16" showRowHeaders="1" showColHeaders="1" showRowStripes="0" showColStripes="0" showLastColumn="1"/>
  <rowHierarchiesUsage count="1">
    <rowHierarchyUsage hierarchyUsage="1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5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50C43EB8-436F-4060-A850-D04548B7C493}" name="TablaDinámica17" cacheId="42" applyNumberFormats="0" applyBorderFormats="0" applyFontFormats="0" applyPatternFormats="0" applyAlignmentFormats="0" applyWidthHeightFormats="1" dataCaption="Valores" tag="1138371e-ebd7-4834-8f92-3f1c2ce4ad39" updatedVersion="8" minRefreshableVersion="3" useAutoFormatting="1" subtotalHiddenItems="1" itemPrintTitles="1" createdVersion="5" indent="0" outline="1" outlineData="1" multipleFieldFilters="0" chartFormat="46" rowHeaderCaption="Grupos de edad" colHeaderCaption="Realiza">
  <location ref="A37:D44" firstHeaderRow="1" firstDataRow="2" firstDataCol="1"/>
  <pivotFields count="6">
    <pivotField name="Actividad física" allDrilled="1" subtotalTop="0" showAll="0" dataSourceSort="1" defaultSubtotal="0" defaultAttributeDrillState="1">
      <items count="2">
        <item x="0"/>
        <item x="1"/>
      </items>
    </pivotField>
    <pivotField axis="axisRow" allDrilled="1" subtotalTop="0" showAll="0" dataSourceSort="1" defaultSubtotal="0" defaultAttributeDrillState="1">
      <items count="5">
        <item s="1" x="0"/>
        <item s="1" x="1"/>
        <item s="1" x="2"/>
        <item s="1" x="3"/>
        <item s="1" x="4"/>
      </items>
    </pivotField>
    <pivotField allDrilled="1" subtotalTop="0" showAll="0" defaultSubtotal="0" defaultAttributeDrillState="1">
      <items count="5">
        <item s="1" x="1"/>
        <item s="1" x="3"/>
        <item s="1" x="0"/>
        <item s="1" x="4"/>
        <item s="1" x="2"/>
      </items>
    </pivotField>
    <pivotField axis="axisCol" allDrilled="1" subtotalTop="0" showAll="0" defaultSubtotal="0" defaultAttributeDrillState="1">
      <items count="2">
        <item x="1"/>
        <item x="0"/>
      </items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1"/>
  </rowFields>
  <rowItems count="6">
    <i>
      <x/>
    </i>
    <i>
      <x v="1"/>
    </i>
    <i>
      <x v="2"/>
    </i>
    <i>
      <x v="3"/>
    </i>
    <i>
      <x v="4"/>
    </i>
    <i t="grand">
      <x/>
    </i>
  </rowItems>
  <colFields count="1">
    <field x="3"/>
  </colFields>
  <colItems count="3">
    <i>
      <x/>
    </i>
    <i>
      <x v="1"/>
    </i>
    <i t="grand">
      <x/>
    </i>
  </colItems>
  <dataFields count="1">
    <dataField name="Recuento de Azúcar alta" fld="4" subtotal="count" showDataAs="percentOfRow" baseField="1" baseItem="2" numFmtId="10"/>
  </dataFields>
  <formats count="4">
    <format dxfId="24">
      <pivotArea collapsedLevelsAreSubtotals="1" fieldPosition="0">
        <references count="1">
          <reference field="1" count="0"/>
        </references>
      </pivotArea>
    </format>
    <format dxfId="23">
      <pivotArea outline="0" collapsedLevelsAreSubtotals="1" fieldPosition="0"/>
    </format>
    <format dxfId="22">
      <pivotArea outline="0" fieldPosition="0">
        <references count="1">
          <reference field="4294967294" count="1">
            <x v="0"/>
          </reference>
        </references>
      </pivotArea>
    </format>
    <format dxfId="21">
      <pivotArea collapsedLevelsAreSubtotals="1" fieldPosition="0">
        <references count="2">
          <reference field="1" count="0"/>
          <reference field="3" count="0" selected="0"/>
        </references>
      </pivotArea>
    </format>
  </formats>
  <chartFormats count="2">
    <chartFormat chart="45" format="4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0"/>
          </reference>
        </references>
      </pivotArea>
    </chartFormat>
    <chartFormat chart="45" format="5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1"/>
          </reference>
        </references>
      </pivotArea>
    </chartFormat>
  </chartFormats>
  <pivotHierarchies count="124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omedio de IMC"/>
    <pivotHierarchy dragToData="1"/>
    <pivotHierarchy dragToData="1"/>
    <pivotHierarchy dragToData="1"/>
    <pivotHierarchy dragToData="1"/>
    <pivotHierarchy dragToData="1" caption="Promedio de frutas y verdur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Actividad física"/>
    <pivotHierarchy dragToData="1"/>
    <pivotHierarchy dragToData="1"/>
    <pivotHierarchy dragToData="1"/>
    <pivotHierarchy dragToData="1"/>
    <pivotHierarchy dragToData="1" caption="Promedio de cintura (cm)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8"/>
  </rowHierarchiesUsage>
  <colHierarchiesUsage count="1">
    <colHierarchyUsage hierarchyUsage="58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RegularNoregular2019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slicerCaches/slicerCache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Género" xr10:uid="{C7081642-BD08-4A42-9DC1-020BDEDE5751}" sourceName="[RegularNoregular2019].[Género]">
  <pivotTables>
    <pivotTable tabId="12" name="TablaDinámica1"/>
    <pivotTable tabId="12" name="TablaDinámica10"/>
    <pivotTable tabId="12" name="TablaDinámica11"/>
    <pivotTable tabId="12" name="TablaDinámica12"/>
    <pivotTable tabId="12" name="TablaDinámica13"/>
    <pivotTable tabId="12" name="TablaDinámica14"/>
    <pivotTable tabId="12" name="TablaDinámica15"/>
    <pivotTable tabId="12" name="TablaDinámica16"/>
    <pivotTable tabId="12" name="TablaDinámica17"/>
    <pivotTable tabId="12" name="TablaDinámica24"/>
    <pivotTable tabId="12" name="TablaDinámica25"/>
    <pivotTable tabId="12" name="TablaDinámica26"/>
    <pivotTable tabId="12" name="TablaDinámica6"/>
    <pivotTable tabId="12" name="TablaDinámica7"/>
    <pivotTable tabId="12" name="TablaDinámica8"/>
    <pivotTable tabId="12" name="TablaDinámica9"/>
    <pivotTable tabId="12" name="TablaDinámica27"/>
    <pivotTable tabId="12" name="TablaDinámica28"/>
    <pivotTable tabId="12" name="TablaDinámica29"/>
    <pivotTable tabId="12" name="TablaDinámica30"/>
  </pivotTables>
  <data>
    <olap pivotCacheId="1468991965">
      <levels count="2">
        <level uniqueName="[RegularNoregular2019].[Género].[(All)]" sourceCaption="(All)" count="0"/>
        <level uniqueName="[RegularNoregular2019].[Género].[Género]" sourceCaption="Género" count="3">
          <ranges>
            <range startItem="0">
              <i n="[RegularNoregular2019].[Género].&amp;[Femenino]" c="Femenino"/>
              <i n="[RegularNoregular2019].[Género].&amp;[Masculino]" c="Masculino"/>
              <i n="[RegularNoregular2019].[Género].&amp;[Intersexual]" c="Intersexual" nd="1"/>
            </range>
          </ranges>
        </level>
      </levels>
      <selections count="1">
        <selection n="[RegularNoregular2019].[Género].[All]"/>
      </selections>
    </olap>
  </data>
</slicerCacheDefinition>
</file>

<file path=xl/slicerCaches/slicerCache2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Grupo_edad" xr10:uid="{F2AAFD8E-E4C4-4C47-865E-1E3BC8DAA535}" sourceName="[RegularNoregular2019].[Grupo edad]">
  <pivotTables>
    <pivotTable tabId="12" name="TablaDinámica1"/>
    <pivotTable tabId="12" name="TablaDinámica10"/>
    <pivotTable tabId="12" name="TablaDinámica11"/>
    <pivotTable tabId="12" name="TablaDinámica12"/>
    <pivotTable tabId="12" name="TablaDinámica13"/>
    <pivotTable tabId="12" name="TablaDinámica14"/>
    <pivotTable tabId="12" name="TablaDinámica15"/>
    <pivotTable tabId="12" name="TablaDinámica16"/>
    <pivotTable tabId="12" name="TablaDinámica17"/>
    <pivotTable tabId="12" name="TablaDinámica24"/>
    <pivotTable tabId="12" name="TablaDinámica25"/>
    <pivotTable tabId="12" name="TablaDinámica26"/>
    <pivotTable tabId="12" name="TablaDinámica6"/>
    <pivotTable tabId="12" name="TablaDinámica7"/>
    <pivotTable tabId="12" name="TablaDinámica8"/>
    <pivotTable tabId="12" name="TablaDinámica9"/>
    <pivotTable tabId="12" name="TablaDinámica27"/>
    <pivotTable tabId="12" name="TablaDinámica28"/>
    <pivotTable tabId="12" name="TablaDinámica29"/>
    <pivotTable tabId="12" name="TablaDinámica30"/>
  </pivotTables>
  <data>
    <olap pivotCacheId="1468991965">
      <levels count="2">
        <level uniqueName="[RegularNoregular2019].[Grupo edad].[(All)]" sourceCaption="(All)" count="0"/>
        <level uniqueName="[RegularNoregular2019].[Grupo edad].[Grupo edad]" sourceCaption="Grupo edad" count="6">
          <ranges>
            <range startItem="0">
              <i n="[RegularNoregular2019].[Grupo edad].&amp;[18 a 30]" c="18 a 30"/>
              <i n="[RegularNoregular2019].[Grupo edad].&amp;[30 a 40]" c="30 a 40"/>
              <i n="[RegularNoregular2019].[Grupo edad].&amp;[40 a 50]" c="40 a 50"/>
              <i n="[RegularNoregular2019].[Grupo edad].&amp;[50 a 60]" c="50 a 60"/>
              <i n="[RegularNoregular2019].[Grupo edad].&amp;[Mayor 60]" c="Mayor 60"/>
              <i n="[RegularNoregular2019].[Grupo edad].&amp;[No reportado]" c="No reportado"/>
            </range>
          </ranges>
        </level>
      </levels>
      <selections count="1">
        <selection n="[RegularNoregular2019].[Grupo edad].&amp;[50 a 60]"/>
      </selections>
    </olap>
  </data>
</slicerCacheDefinition>
</file>

<file path=xl/slicerCaches/slicerCache3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Tipo_usuario" xr10:uid="{44A3E8B9-1147-4DB8-B955-973573F4B213}" sourceName="[RegularNoregular2019].[Tipo usuario]">
  <pivotTables>
    <pivotTable tabId="12" name="TablaDinámica1"/>
    <pivotTable tabId="12" name="TablaDinámica10"/>
    <pivotTable tabId="12" name="TablaDinámica11"/>
    <pivotTable tabId="12" name="TablaDinámica12"/>
    <pivotTable tabId="12" name="TablaDinámica13"/>
    <pivotTable tabId="12" name="TablaDinámica14"/>
    <pivotTable tabId="12" name="TablaDinámica15"/>
    <pivotTable tabId="12" name="TablaDinámica16"/>
    <pivotTable tabId="12" name="TablaDinámica17"/>
    <pivotTable tabId="12" name="TablaDinámica24"/>
    <pivotTable tabId="12" name="TablaDinámica25"/>
    <pivotTable tabId="12" name="TablaDinámica26"/>
    <pivotTable tabId="12" name="TablaDinámica6"/>
    <pivotTable tabId="12" name="TablaDinámica7"/>
    <pivotTable tabId="12" name="TablaDinámica8"/>
    <pivotTable tabId="12" name="TablaDinámica9"/>
    <pivotTable tabId="12" name="TablaDinámica27"/>
    <pivotTable tabId="12" name="TablaDinámica28"/>
    <pivotTable tabId="12" name="TablaDinámica29"/>
    <pivotTable tabId="12" name="TablaDinámica30"/>
  </pivotTables>
  <data>
    <olap pivotCacheId="1468991965">
      <levels count="2">
        <level uniqueName="[RegularNoregular2019].[Tipo usuario].[(All)]" sourceCaption="(All)" count="0"/>
        <level uniqueName="[RegularNoregular2019].[Tipo usuario].[Tipo usuario]" sourceCaption="Tipo usuario" count="2">
          <ranges>
            <range startItem="0">
              <i n="[RegularNoregular2019].[Tipo usuario].&amp;[No regular]" c="No regular"/>
              <i n="[RegularNoregular2019].[Tipo usuario].&amp;[Regular]" c="Regular"/>
            </range>
          </ranges>
        </level>
      </levels>
      <selections count="1">
        <selection n="[RegularNoregular2019].[Tipo usuario].[All]"/>
      </selections>
    </olap>
  </data>
</slicerCacheDefinition>
</file>

<file path=xl/slicerCaches/slicerCache4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Tipo_Programa" xr10:uid="{998388DA-38B7-482A-9BC0-584CC1E1CA86}" sourceName="[RegularNoregular2019].[Tipo_Programa]">
  <pivotTables>
    <pivotTable tabId="12" name="TablaDinámica27"/>
    <pivotTable tabId="12" name="TablaDinámica24"/>
    <pivotTable tabId="12" name="TablaDinámica25"/>
    <pivotTable tabId="12" name="TablaDinámica26"/>
    <pivotTable tabId="12" name="TablaDinámica28"/>
    <pivotTable tabId="12" name="TablaDinámica29"/>
    <pivotTable tabId="12" name="TablaDinámica30"/>
  </pivotTables>
  <data>
    <olap pivotCacheId="1468991965">
      <levels count="2">
        <level uniqueName="[RegularNoregular2019].[Tipo_Programa].[(All)]" sourceCaption="(All)" count="0"/>
        <level uniqueName="[RegularNoregular2019].[Tipo_Programa].[Tipo_Programa]" sourceCaption="Tipo_Programa" count="2">
          <ranges>
            <range startItem="0">
              <i n="[RegularNoregular2019].[Tipo_Programa].&amp;[Departamental]" c="Departamental"/>
              <i n="[RegularNoregular2019].[Tipo_Programa].&amp;[Municipal]" c="Municipal"/>
            </range>
          </ranges>
        </level>
      </levels>
      <selections count="1">
        <selection n="[RegularNoregular2019].[Tipo_Programa].[All]"/>
      </selections>
    </olap>
  </data>
</slicerCacheDefinition>
</file>

<file path=xl/slicerCaches/slicerCache5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Región" xr10:uid="{494FC2FB-1E95-451F-9ED2-2973C60F7FB5}" sourceName="[RegularNoregular2019].[Región]">
  <pivotTables>
    <pivotTable tabId="12" name="TablaDinámica27"/>
    <pivotTable tabId="12" name="TablaDinámica24"/>
    <pivotTable tabId="12" name="TablaDinámica25"/>
    <pivotTable tabId="12" name="TablaDinámica26"/>
    <pivotTable tabId="12" name="TablaDinámica28"/>
    <pivotTable tabId="12" name="TablaDinámica29"/>
    <pivotTable tabId="12" name="TablaDinámica30"/>
  </pivotTables>
  <data>
    <olap pivotCacheId="1468991965">
      <levels count="2">
        <level uniqueName="[RegularNoregular2019].[Región].[(All)]" sourceCaption="(All)" count="0"/>
        <level uniqueName="[RegularNoregular2019].[Región].[Región]" sourceCaption="Región" count="7">
          <ranges>
            <range startItem="0">
              <i n="[RegularNoregular2019].[Región].&amp;[Amazonía]" c="Amazonía"/>
              <i n="[RegularNoregular2019].[Región].&amp;[Caribe]" c="Caribe"/>
              <i n="[RegularNoregular2019].[Región].&amp;[Central]" c="Central"/>
              <i n="[RegularNoregular2019].[Región].&amp;[Eje Cafetero y Antioquia]" c="Eje Cafetero y Antioquia"/>
              <i n="[RegularNoregular2019].[Región].&amp;[Llanos-Orinoquía]" c="Llanos-Orinoquía"/>
              <i n="[RegularNoregular2019].[Región].&amp;[Pacífico]" c="Pacífico"/>
              <i n="[RegularNoregular2019].[Región].&amp;[Santanderes]" c="Santanderes"/>
            </range>
          </ranges>
        </level>
      </levels>
      <selections count="1">
        <selection n="[RegularNoregular2019].[Región].[All]"/>
      </selections>
    </olap>
  </data>
</slicerCacheDefinition>
</file>

<file path=xl/slicerCaches/slicerCache6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Depto" xr10:uid="{A9D71586-8F78-4C05-932F-F9E34BF9963E}" sourceName="[RegularNoregular2019].[Depto#]">
  <pivotTables>
    <pivotTable tabId="12" name="TablaDinámica27"/>
    <pivotTable tabId="12" name="TablaDinámica24"/>
    <pivotTable tabId="12" name="TablaDinámica25"/>
    <pivotTable tabId="12" name="TablaDinámica26"/>
    <pivotTable tabId="12" name="TablaDinámica28"/>
    <pivotTable tabId="12" name="TablaDinámica29"/>
    <pivotTable tabId="12" name="TablaDinámica30"/>
  </pivotTables>
  <data>
    <olap pivotCacheId="1468991965">
      <levels count="2">
        <level uniqueName="[RegularNoregular2019].[Depto#].[(All)]" sourceCaption="(All)" count="0"/>
        <level uniqueName="[RegularNoregular2019].[Depto#].[Depto#]" sourceCaption="Depto#" count="32">
          <ranges>
            <range startItem="0">
              <i n="[RegularNoregular2019].[Depto#].&amp;[Amazonas]" c="Amazonas"/>
              <i n="[RegularNoregular2019].[Depto#].&amp;[Antioquia]" c="Antioquia"/>
              <i n="[RegularNoregular2019].[Depto#].&amp;[Arauca]" c="Arauca"/>
              <i n="[RegularNoregular2019].[Depto#].&amp;[Atlántico]" c="Atlántico"/>
              <i n="[RegularNoregular2019].[Depto#].&amp;[Bogotá, D.C.]" c="Bogotá, D.C."/>
              <i n="[RegularNoregular2019].[Depto#].&amp;[Bolívar]" c="Bolívar"/>
              <i n="[RegularNoregular2019].[Depto#].&amp;[Boyacá]" c="Boyacá"/>
              <i n="[RegularNoregular2019].[Depto#].&amp;[Caldas]" c="Caldas"/>
              <i n="[RegularNoregular2019].[Depto#].&amp;[Caquetá]" c="Caquetá"/>
              <i n="[RegularNoregular2019].[Depto#].&amp;[Casanare]" c="Casanare"/>
              <i n="[RegularNoregular2019].[Depto#].&amp;[Cauca]" c="Cauca"/>
              <i n="[RegularNoregular2019].[Depto#].&amp;[Cesar]" c="Cesar"/>
              <i n="[RegularNoregular2019].[Depto#].&amp;[Choco]" c="Choco"/>
              <i n="[RegularNoregular2019].[Depto#].&amp;[Córdoba]" c="Córdoba"/>
              <i n="[RegularNoregular2019].[Depto#].&amp;[Cundinamarca]" c="Cundinamarca"/>
              <i n="[RegularNoregular2019].[Depto#].&amp;[Guainía]" c="Guainía"/>
              <i n="[RegularNoregular2019].[Depto#].&amp;[Guaviare]" c="Guaviare"/>
              <i n="[RegularNoregular2019].[Depto#].&amp;[Huila]" c="Huila"/>
              <i n="[RegularNoregular2019].[Depto#].&amp;[La Guajira]" c="La Guajira"/>
              <i n="[RegularNoregular2019].[Depto#].&amp;[Magadalena]" c="Magadalena"/>
              <i n="[RegularNoregular2019].[Depto#].&amp;[Meta]" c="Meta"/>
              <i n="[RegularNoregular2019].[Depto#].&amp;[Nariño]" c="Nariño"/>
              <i n="[RegularNoregular2019].[Depto#].&amp;[Norte de Santander]" c="Norte de Santander"/>
              <i n="[RegularNoregular2019].[Depto#].&amp;[Putumayo]" c="Putumayo"/>
              <i n="[RegularNoregular2019].[Depto#].&amp;[Quindío]" c="Quindío"/>
              <i n="[RegularNoregular2019].[Depto#].&amp;[Risaralda]" c="Risaralda"/>
              <i n="[RegularNoregular2019].[Depto#].&amp;[Santander]" c="Santander"/>
              <i n="[RegularNoregular2019].[Depto#].&amp;[Sucre]" c="Sucre"/>
              <i n="[RegularNoregular2019].[Depto#].&amp;[Tolima]" c="Tolima"/>
              <i n="[RegularNoregular2019].[Depto#].&amp;[Valle del Cauca]" c="Valle del Cauca"/>
              <i n="[RegularNoregular2019].[Depto#].&amp;[Vaupés]" c="Vaupés"/>
              <i n="[RegularNoregular2019].[Depto#].&amp;[Vichada]" c="Vichada"/>
            </range>
          </ranges>
        </level>
      </levels>
      <selections count="1">
        <selection n="[RegularNoregular2019].[Depto#].[All]"/>
      </selections>
    </olap>
  </data>
</slicerCacheDefinition>
</file>

<file path=xl/slicerCaches/slicerCache7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Tipo_usuario1" xr10:uid="{F741D586-F5C0-4A06-A134-4292E4C0AF14}" sourceName="[RegularNoregular2019].[Tipo usuario]">
  <pivotTables>
    <pivotTable tabId="13" name="TablaDinámica32"/>
    <pivotTable tabId="13" name="TablaDinámica31"/>
    <pivotTable tabId="13" name="TablaDinámica1"/>
    <pivotTable tabId="4" name="TablaDinámica2"/>
    <pivotTable tabId="13" name="TablaDinámica3"/>
    <pivotTable tabId="14" name="TablaDinámica1"/>
    <pivotTable tabId="14" name="TablaDinámica2"/>
    <pivotTable tabId="5" name="TablaDinámica3"/>
    <pivotTable tabId="14" name="TablaDinámica5"/>
    <pivotTable tabId="14" name="TablaDinámica6"/>
    <pivotTable tabId="14" name="TablaDinámica3"/>
    <pivotTable tabId="14" name="TablaDinámica4"/>
    <pivotTable tabId="14" name="TablaDinámica7"/>
    <pivotTable tabId="7" name="TablaDinámica8"/>
    <pivotTable tabId="14" name="TablaDinámica9"/>
    <pivotTable tabId="14" name="TablaDinámica10"/>
    <pivotTable tabId="14" name="TablaDinámica11"/>
    <pivotTable tabId="14" name="TablaDinámica12"/>
    <pivotTable tabId="15" name="TablaDinámica13"/>
    <pivotTable tabId="15" name="TablaDinámica14"/>
    <pivotTable tabId="15" name="TablaDinámica15"/>
    <pivotTable tabId="15" name="TablaDinámica16"/>
    <pivotTable tabId="15" name="TablaDinámica17"/>
    <pivotTable tabId="15" name="TablaDinámica1"/>
    <pivotTable tabId="15" name="TablaDinámica2"/>
    <pivotTable tabId="10" name="TablaDinámica3"/>
    <pivotTable tabId="10" name="TablaDinámica4"/>
    <pivotTable tabId="10" name="TablaDinámica5"/>
    <pivotTable tabId="15" name="TablaDinámica6"/>
    <pivotTable tabId="15" name="TablaDinámica3"/>
    <pivotTable tabId="11" name="TablaDinámica4"/>
    <pivotTable tabId="15" name="TablaDinámica5"/>
    <pivotTable tabId="15" name="TablaDinámica7"/>
    <pivotTable tabId="15" name="TablaDinámica8"/>
    <pivotTable tabId="15" name="TablaDinámica9"/>
  </pivotTables>
  <data>
    <olap pivotCacheId="91110733">
      <levels count="2">
        <level uniqueName="[RegularNoregular2019].[Tipo usuario].[(All)]" sourceCaption="(All)" count="0"/>
        <level uniqueName="[RegularNoregular2019].[Tipo usuario].[Tipo usuario]" sourceCaption="Tipo usuario" count="2">
          <ranges>
            <range startItem="0">
              <i n="[RegularNoregular2019].[Tipo usuario].&amp;[No regular]" c="No regular"/>
              <i n="[RegularNoregular2019].[Tipo usuario].&amp;[Regular]" c="Regular"/>
            </range>
          </ranges>
        </level>
      </levels>
      <selections count="1">
        <selection n="[RegularNoregular2019].[Tipo usuario].[All]"/>
      </selections>
    </olap>
  </data>
</slicerCacheDefinition>
</file>

<file path=xl/slicerCaches/slicerCache8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Tipo_Programa1" xr10:uid="{00222E55-2C80-4566-ACB5-98EA66AA6811}" sourceName="[RegularNoregular2019].[Tipo_Programa]">
  <pivotTables>
    <pivotTable tabId="13" name="TablaDinámica32"/>
    <pivotTable tabId="13" name="TablaDinámica31"/>
    <pivotTable tabId="13" name="TablaDinámica1"/>
    <pivotTable tabId="4" name="TablaDinámica2"/>
    <pivotTable tabId="13" name="TablaDinámica3"/>
    <pivotTable tabId="14" name="TablaDinámica1"/>
    <pivotTable tabId="14" name="TablaDinámica2"/>
    <pivotTable tabId="5" name="TablaDinámica3"/>
    <pivotTable tabId="14" name="TablaDinámica5"/>
    <pivotTable tabId="14" name="TablaDinámica6"/>
    <pivotTable tabId="14" name="TablaDinámica3"/>
    <pivotTable tabId="14" name="TablaDinámica4"/>
    <pivotTable tabId="14" name="TablaDinámica7"/>
    <pivotTable tabId="7" name="TablaDinámica8"/>
    <pivotTable tabId="14" name="TablaDinámica9"/>
    <pivotTable tabId="14" name="TablaDinámica10"/>
    <pivotTable tabId="14" name="TablaDinámica11"/>
    <pivotTable tabId="14" name="TablaDinámica12"/>
    <pivotTable tabId="15" name="TablaDinámica13"/>
    <pivotTable tabId="15" name="TablaDinámica14"/>
    <pivotTable tabId="15" name="TablaDinámica15"/>
    <pivotTable tabId="15" name="TablaDinámica16"/>
    <pivotTable tabId="15" name="TablaDinámica17"/>
    <pivotTable tabId="15" name="TablaDinámica1"/>
    <pivotTable tabId="15" name="TablaDinámica2"/>
    <pivotTable tabId="10" name="TablaDinámica3"/>
    <pivotTable tabId="10" name="TablaDinámica4"/>
    <pivotTable tabId="10" name="TablaDinámica5"/>
    <pivotTable tabId="15" name="TablaDinámica6"/>
    <pivotTable tabId="15" name="TablaDinámica3"/>
    <pivotTable tabId="11" name="TablaDinámica4"/>
    <pivotTable tabId="15" name="TablaDinámica5"/>
    <pivotTable tabId="15" name="TablaDinámica7"/>
    <pivotTable tabId="15" name="TablaDinámica8"/>
    <pivotTable tabId="15" name="TablaDinámica9"/>
  </pivotTables>
  <data>
    <olap pivotCacheId="91110733">
      <levels count="2">
        <level uniqueName="[RegularNoregular2019].[Tipo_Programa].[(All)]" sourceCaption="(All)" count="0"/>
        <level uniqueName="[RegularNoregular2019].[Tipo_Programa].[Tipo_Programa]" sourceCaption="Tipo_Programa" count="2">
          <ranges>
            <range startItem="0">
              <i n="[RegularNoregular2019].[Tipo_Programa].&amp;[Departamental]" c="Departamental"/>
              <i n="[RegularNoregular2019].[Tipo_Programa].&amp;[Municipal]" c="Municipal"/>
            </range>
          </ranges>
        </level>
      </levels>
      <selections count="1">
        <selection n="[RegularNoregular2019].[Tipo_Programa].[All]"/>
      </selections>
    </olap>
  </data>
</slicerCacheDefinition>
</file>

<file path=xl/slicerCaches/slicerCache9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Región1" xr10:uid="{BD7B1123-CC57-477B-AF37-82DEDADF5419}" sourceName="[RegularNoregular2019].[Región]">
  <pivotTables>
    <pivotTable tabId="13" name="TablaDinámica32"/>
    <pivotTable tabId="13" name="TablaDinámica31"/>
    <pivotTable tabId="13" name="TablaDinámica1"/>
    <pivotTable tabId="4" name="TablaDinámica2"/>
    <pivotTable tabId="13" name="TablaDinámica3"/>
    <pivotTable tabId="14" name="TablaDinámica1"/>
    <pivotTable tabId="14" name="TablaDinámica2"/>
    <pivotTable tabId="5" name="TablaDinámica3"/>
    <pivotTable tabId="14" name="TablaDinámica5"/>
    <pivotTable tabId="14" name="TablaDinámica6"/>
    <pivotTable tabId="14" name="TablaDinámica3"/>
    <pivotTable tabId="14" name="TablaDinámica4"/>
    <pivotTable tabId="14" name="TablaDinámica7"/>
    <pivotTable tabId="7" name="TablaDinámica8"/>
    <pivotTable tabId="14" name="TablaDinámica9"/>
    <pivotTable tabId="14" name="TablaDinámica10"/>
    <pivotTable tabId="14" name="TablaDinámica11"/>
    <pivotTable tabId="14" name="TablaDinámica12"/>
    <pivotTable tabId="15" name="TablaDinámica13"/>
    <pivotTable tabId="15" name="TablaDinámica14"/>
    <pivotTable tabId="15" name="TablaDinámica15"/>
    <pivotTable tabId="15" name="TablaDinámica16"/>
    <pivotTable tabId="15" name="TablaDinámica17"/>
    <pivotTable tabId="15" name="TablaDinámica1"/>
    <pivotTable tabId="15" name="TablaDinámica2"/>
    <pivotTable tabId="10" name="TablaDinámica3"/>
    <pivotTable tabId="10" name="TablaDinámica4"/>
    <pivotTable tabId="10" name="TablaDinámica5"/>
    <pivotTable tabId="15" name="TablaDinámica6"/>
    <pivotTable tabId="15" name="TablaDinámica3"/>
    <pivotTable tabId="11" name="TablaDinámica4"/>
    <pivotTable tabId="15" name="TablaDinámica5"/>
    <pivotTable tabId="15" name="TablaDinámica7"/>
    <pivotTable tabId="15" name="TablaDinámica8"/>
    <pivotTable tabId="15" name="TablaDinámica9"/>
  </pivotTables>
  <data>
    <olap pivotCacheId="91110733">
      <levels count="2">
        <level uniqueName="[RegularNoregular2019].[Región].[(All)]" sourceCaption="(All)" count="0"/>
        <level uniqueName="[RegularNoregular2019].[Región].[Región]" sourceCaption="Región" count="7">
          <ranges>
            <range startItem="0">
              <i n="[RegularNoregular2019].[Región].&amp;[Amazonía]" c="Amazonía"/>
              <i n="[RegularNoregular2019].[Región].&amp;[Caribe]" c="Caribe"/>
              <i n="[RegularNoregular2019].[Región].&amp;[Central]" c="Central"/>
              <i n="[RegularNoregular2019].[Región].&amp;[Eje Cafetero y Antioquia]" c="Eje Cafetero y Antioquia"/>
              <i n="[RegularNoregular2019].[Región].&amp;[Llanos-Orinoquía]" c="Llanos-Orinoquía"/>
              <i n="[RegularNoregular2019].[Región].&amp;[Pacífico]" c="Pacífico"/>
              <i n="[RegularNoregular2019].[Región].&amp;[Santanderes]" c="Santanderes"/>
            </range>
          </ranges>
        </level>
      </levels>
      <selections count="1">
        <selection n="[RegularNoregular2019].[Región].[All]"/>
      </selections>
    </olap>
  </data>
</slicerCacheDefinition>
</file>

<file path=xl/slicerCaches/slicerCache10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Depto1" xr10:uid="{98AF9607-6C5E-4B37-97B8-F3C9C58945C1}" sourceName="[RegularNoregular2019].[Depto#]">
  <pivotTables>
    <pivotTable tabId="13" name="TablaDinámica32"/>
    <pivotTable tabId="13" name="TablaDinámica31"/>
    <pivotTable tabId="13" name="TablaDinámica1"/>
    <pivotTable tabId="4" name="TablaDinámica2"/>
    <pivotTable tabId="13" name="TablaDinámica3"/>
    <pivotTable tabId="14" name="TablaDinámica1"/>
    <pivotTable tabId="14" name="TablaDinámica2"/>
    <pivotTable tabId="5" name="TablaDinámica3"/>
    <pivotTable tabId="14" name="TablaDinámica5"/>
    <pivotTable tabId="14" name="TablaDinámica6"/>
    <pivotTable tabId="14" name="TablaDinámica3"/>
    <pivotTable tabId="14" name="TablaDinámica4"/>
    <pivotTable tabId="14" name="TablaDinámica7"/>
    <pivotTable tabId="7" name="TablaDinámica8"/>
    <pivotTable tabId="14" name="TablaDinámica9"/>
    <pivotTable tabId="14" name="TablaDinámica10"/>
    <pivotTable tabId="14" name="TablaDinámica11"/>
    <pivotTable tabId="14" name="TablaDinámica12"/>
    <pivotTable tabId="15" name="TablaDinámica13"/>
    <pivotTable tabId="15" name="TablaDinámica14"/>
    <pivotTable tabId="15" name="TablaDinámica15"/>
    <pivotTable tabId="15" name="TablaDinámica16"/>
    <pivotTable tabId="15" name="TablaDinámica17"/>
    <pivotTable tabId="15" name="TablaDinámica1"/>
    <pivotTable tabId="15" name="TablaDinámica2"/>
    <pivotTable tabId="10" name="TablaDinámica3"/>
    <pivotTable tabId="10" name="TablaDinámica4"/>
    <pivotTable tabId="10" name="TablaDinámica5"/>
    <pivotTable tabId="15" name="TablaDinámica6"/>
    <pivotTable tabId="15" name="TablaDinámica3"/>
    <pivotTable tabId="11" name="TablaDinámica4"/>
    <pivotTable tabId="15" name="TablaDinámica5"/>
    <pivotTable tabId="15" name="TablaDinámica7"/>
    <pivotTable tabId="15" name="TablaDinámica8"/>
    <pivotTable tabId="15" name="TablaDinámica9"/>
  </pivotTables>
  <data>
    <olap pivotCacheId="91110733">
      <levels count="2">
        <level uniqueName="[RegularNoregular2019].[Depto#].[(All)]" sourceCaption="(All)" count="0"/>
        <level uniqueName="[RegularNoregular2019].[Depto#].[Depto#]" sourceCaption="Depto#" count="32">
          <ranges>
            <range startItem="0">
              <i n="[RegularNoregular2019].[Depto#].&amp;[Amazonas]" c="Amazonas"/>
              <i n="[RegularNoregular2019].[Depto#].&amp;[Antioquia]" c="Antioquia"/>
              <i n="[RegularNoregular2019].[Depto#].&amp;[Arauca]" c="Arauca"/>
              <i n="[RegularNoregular2019].[Depto#].&amp;[Atlántico]" c="Atlántico"/>
              <i n="[RegularNoregular2019].[Depto#].&amp;[Bogotá, D.C.]" c="Bogotá, D.C."/>
              <i n="[RegularNoregular2019].[Depto#].&amp;[Bolívar]" c="Bolívar"/>
              <i n="[RegularNoregular2019].[Depto#].&amp;[Boyacá]" c="Boyacá"/>
              <i n="[RegularNoregular2019].[Depto#].&amp;[Caldas]" c="Caldas"/>
              <i n="[RegularNoregular2019].[Depto#].&amp;[Caquetá]" c="Caquetá"/>
              <i n="[RegularNoregular2019].[Depto#].&amp;[Casanare]" c="Casanare"/>
              <i n="[RegularNoregular2019].[Depto#].&amp;[Cauca]" c="Cauca"/>
              <i n="[RegularNoregular2019].[Depto#].&amp;[Cesar]" c="Cesar"/>
              <i n="[RegularNoregular2019].[Depto#].&amp;[Choco]" c="Choco"/>
              <i n="[RegularNoregular2019].[Depto#].&amp;[Córdoba]" c="Córdoba"/>
              <i n="[RegularNoregular2019].[Depto#].&amp;[Cundinamarca]" c="Cundinamarca"/>
              <i n="[RegularNoregular2019].[Depto#].&amp;[Guainía]" c="Guainía"/>
              <i n="[RegularNoregular2019].[Depto#].&amp;[Guaviare]" c="Guaviare"/>
              <i n="[RegularNoregular2019].[Depto#].&amp;[Huila]" c="Huila"/>
              <i n="[RegularNoregular2019].[Depto#].&amp;[La Guajira]" c="La Guajira"/>
              <i n="[RegularNoregular2019].[Depto#].&amp;[Magadalena]" c="Magadalena"/>
              <i n="[RegularNoregular2019].[Depto#].&amp;[Meta]" c="Meta"/>
              <i n="[RegularNoregular2019].[Depto#].&amp;[Nariño]" c="Nariño"/>
              <i n="[RegularNoregular2019].[Depto#].&amp;[Norte de Santander]" c="Norte de Santander"/>
              <i n="[RegularNoregular2019].[Depto#].&amp;[Putumayo]" c="Putumayo"/>
              <i n="[RegularNoregular2019].[Depto#].&amp;[Quindío]" c="Quindío"/>
              <i n="[RegularNoregular2019].[Depto#].&amp;[Risaralda]" c="Risaralda"/>
              <i n="[RegularNoregular2019].[Depto#].&amp;[Santander]" c="Santander"/>
              <i n="[RegularNoregular2019].[Depto#].&amp;[Sucre]" c="Sucre"/>
              <i n="[RegularNoregular2019].[Depto#].&amp;[Tolima]" c="Tolima"/>
              <i n="[RegularNoregular2019].[Depto#].&amp;[Valle del Cauca]" c="Valle del Cauca"/>
              <i n="[RegularNoregular2019].[Depto#].&amp;[Vaupés]" c="Vaupés"/>
              <i n="[RegularNoregular2019].[Depto#].&amp;[Vichada]" c="Vichada"/>
            </range>
          </ranges>
        </level>
      </levels>
      <selections count="1">
        <selection n="[RegularNoregular2019].[Depto#].[All]"/>
      </selections>
    </olap>
  </data>
</slicerCacheDefinition>
</file>

<file path=xl/slicerCaches/slicerCache1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Género1" xr10:uid="{8779A35F-9A20-4A04-A113-8E4B0F085FCC}" sourceName="[RegularNoregular2019].[Género]">
  <pivotTables>
    <pivotTable tabId="15" name="TablaDinámica1"/>
    <pivotTable tabId="15" name="TablaDinámica13"/>
    <pivotTable tabId="15" name="TablaDinámica14"/>
    <pivotTable tabId="15" name="TablaDinámica15"/>
    <pivotTable tabId="15" name="TablaDinámica16"/>
    <pivotTable tabId="15" name="TablaDinámica17"/>
    <pivotTable tabId="15" name="TablaDinámica2"/>
    <pivotTable tabId="10" name="TablaDinámica3"/>
    <pivotTable tabId="10" name="TablaDinámica4"/>
    <pivotTable tabId="10" name="TablaDinámica5"/>
    <pivotTable tabId="15" name="TablaDinámica6"/>
    <pivotTable tabId="15" name="TablaDinámica3"/>
    <pivotTable tabId="11" name="TablaDinámica4"/>
    <pivotTable tabId="15" name="TablaDinámica5"/>
    <pivotTable tabId="15" name="TablaDinámica7"/>
    <pivotTable tabId="15" name="TablaDinámica8"/>
    <pivotTable tabId="15" name="TablaDinámica9"/>
  </pivotTables>
  <data>
    <olap pivotCacheId="1468991965">
      <levels count="2">
        <level uniqueName="[RegularNoregular2019].[Género].[(All)]" sourceCaption="(All)" count="0"/>
        <level uniqueName="[RegularNoregular2019].[Género].[Género]" sourceCaption="Género" count="3">
          <ranges>
            <range startItem="0">
              <i n="[RegularNoregular2019].[Género].&amp;[Femenino]" c="Femenino"/>
              <i n="[RegularNoregular2019].[Género].&amp;[Intersexual]" c="Intersexual"/>
              <i n="[RegularNoregular2019].[Género].&amp;[Masculino]" c="Masculino"/>
            </range>
          </ranges>
        </level>
      </levels>
      <selections count="1">
        <selection n="[RegularNoregular2019].[Género].[All]"/>
      </selections>
    </olap>
  </data>
</slicerCacheDefinition>
</file>

<file path=xl/slicers/slicer1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Género" xr10:uid="{02FF25CA-1FA1-4186-8128-5C46F3B20E35}" cache="SegmentaciónDeDatos_Género" caption="Género" level="1" style="SlicerStyleDark5" rowHeight="241300"/>
  <slicer name="Grupo edad" xr10:uid="{8EB1F7FD-1C54-4724-9FB9-5D6E626C83BD}" cache="SegmentaciónDeDatos_Grupo_edad" caption="Grupo edad" startItem="4" columnCount="4" level="1" style="SlicerStyleDark5" rowHeight="241300"/>
  <slicer name="Tipo usuario" xr10:uid="{9D2A87BA-28A6-4235-8532-72196475308C}" cache="SegmentaciónDeDatos_Tipo_usuario" caption="Tipo usuario" level="1" style="SlicerStyleDark5" rowHeight="241300"/>
</slicers>
</file>

<file path=xl/slicers/slicer2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Tipo usuario 1" xr10:uid="{CF30779D-D753-4C1F-AE02-D267919EF6D4}" cache="SegmentaciónDeDatos_Tipo_usuario" caption="Tipo usuario" level="1" style="SlicerStyleDark5" rowHeight="241300"/>
  <slicer name="Tipo_Programa" xr10:uid="{0E391151-0593-482F-82CB-7A3D35587912}" cache="SegmentaciónDeDatos_Tipo_Programa" caption="Tipo programa" columnCount="2" level="1" style="SlicerStyleDark5" rowHeight="241300"/>
  <slicer name="Región" xr10:uid="{CF410DF4-A2A2-45D6-8DA4-520FEFB11677}" cache="SegmentaciónDeDatos_Región" caption="Región" level="1" style="SlicerStyleDark5" rowHeight="241300"/>
  <slicer name="Depto#" xr10:uid="{4AD0864F-5D02-4B78-B037-0C194A13F930}" cache="SegmentaciónDeDatos_Depto" caption="Depto." level="1" style="SlicerStyleDark5" rowHeight="241300"/>
</slicers>
</file>

<file path=xl/slicers/slicer3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Tipo usuario 3" xr10:uid="{633F5B06-C031-45CB-A4C9-17AFB204C105}" cache="SegmentaciónDeDatos_Tipo_usuario1" caption="Tipo usuario" level="1" style="SlicerStyleDark5" rowHeight="241300"/>
  <slicer name="Tipo_Programa 2" xr10:uid="{A8402314-D900-4637-A3A8-F5BF3C5C712A}" cache="SegmentaciónDeDatos_Tipo_Programa1" caption="Tipo programa" level="1" style="SlicerStyleDark5" rowHeight="241300"/>
  <slicer name="Región 2" xr10:uid="{39E21201-F938-4512-ACC8-9BE4F5A2B6F0}" cache="SegmentaciónDeDatos_Región1" caption="Región" columnCount="2" level="1" style="SlicerStyleDark5" rowHeight="241300"/>
  <slicer name="Depto# 2" xr10:uid="{E9EB3FDA-FBB4-4A85-BA2F-F9463FFBDFE5}" cache="SegmentaciónDeDatos_Depto1" caption="Depto." columnCount="3" level="1" style="SlicerStyleDark5" rowHeight="241300"/>
</slicers>
</file>

<file path=xl/slicers/slicer4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Tipo usuario 2" xr10:uid="{21D56BAE-0F14-4FFF-87B5-2ED425A338C7}" cache="SegmentaciónDeDatos_Tipo_usuario1" caption="Tipo usuario" level="1" style="SlicerStyleDark5" rowHeight="241300"/>
  <slicer name="Tipo_Programa 1" xr10:uid="{4C64079E-04B0-4229-AFEA-163245B2B1D5}" cache="SegmentaciónDeDatos_Tipo_Programa1" caption="Tipo programa" level="1" style="SlicerStyleDark5" rowHeight="241300"/>
  <slicer name="Región 1" xr10:uid="{00C0FF58-CE7E-43CF-A9EF-1264D7EA3525}" cache="SegmentaciónDeDatos_Región1" caption="Región" level="1" style="SlicerStyleDark5" rowHeight="241300"/>
  <slicer name="Depto# 1" xr10:uid="{92D3A232-08A4-4B10-8D2F-7B59402FF070}" cache="SegmentaciónDeDatos_Depto1" caption="Depto." level="1" style="SlicerStyleDark5" rowHeight="241300"/>
</slicers>
</file>

<file path=xl/slicers/slicer5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Tipo usuario 4" xr10:uid="{D3F975EE-0A64-46A9-BE4A-7E07F59DF721}" cache="SegmentaciónDeDatos_Tipo_usuario1" caption="Tipo usuario" level="1" style="SlicerStyleDark5" rowHeight="241300"/>
  <slicer name="Tipo_Programa 3" xr10:uid="{8C281B37-403E-431E-899E-DDFAD20FAFD4}" cache="SegmentaciónDeDatos_Tipo_Programa1" caption="Tipo programa" level="1" style="SlicerStyleDark5" rowHeight="241300"/>
  <slicer name="Región 3" xr10:uid="{656C1C37-FDDE-46DA-A4F5-C4A2FB865316}" cache="SegmentaciónDeDatos_Región1" caption="Región" level="1" style="SlicerStyleDark5" rowHeight="241300"/>
  <slicer name="Depto# 3" xr10:uid="{DF5EDEBA-8C57-430C-ADD8-49A73439EC98}" cache="SegmentaciónDeDatos_Depto1" caption="Depto." level="1" style="SlicerStyleDark5" rowHeight="241300"/>
</slicers>
</file>

<file path=xl/slicers/slicer6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Tipo usuario 5" xr10:uid="{57A92FE1-C3FC-4045-BE0A-E2B499EDB395}" cache="SegmentaciónDeDatos_Tipo_usuario1" caption="Tipo usuario" columnCount="2" level="1" style="SlicerStyleDark5" rowHeight="234950"/>
  <slicer name="Tipo_Programa 4" xr10:uid="{0F245441-215F-4C26-AE1D-12A12D3FF4A5}" cache="SegmentaciónDeDatos_Tipo_Programa1" caption="Tipo programa" columnCount="2" level="1" style="SlicerStyleDark5" rowHeight="234950"/>
  <slicer name="Región 4" xr10:uid="{9E951DD5-EC80-454D-B364-D028C3A64F65}" cache="SegmentaciónDeDatos_Región1" caption="Región" level="1" style="SlicerStyleDark5" rowHeight="234950"/>
  <slicer name="Depto# 4" xr10:uid="{6C776F55-6341-4D46-93C3-CB4CD00D793D}" cache="SegmentaciónDeDatos_Depto1" caption="Depto." startItem="24" level="1" style="SlicerStyleDark5" rowHeight="234950"/>
</slicers>
</file>

<file path=xl/slicers/slicer7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Tipo usuario 6" xr10:uid="{760F031A-C166-4E02-B377-3CAA8CEAD90D}" cache="SegmentaciónDeDatos_Tipo_usuario1" caption="Tipo usuario" columnCount="2" level="1" style="SlicerStyleDark5" rowHeight="234950"/>
  <slicer name="Tipo_Programa 5" xr10:uid="{242432AA-DCB7-4189-B040-2D6DCE9E7A46}" cache="SegmentaciónDeDatos_Tipo_Programa1" caption="Tipo programa" columnCount="2" level="1" style="SlicerStyleDark5" rowHeight="234950"/>
  <slicer name="Región 5" xr10:uid="{BF784F4B-6920-4C85-90F6-A959BD1603C4}" cache="SegmentaciónDeDatos_Región1" caption="Región" startItem="1" level="1" style="SlicerStyleDark5" rowHeight="234950"/>
  <slicer name="Depto# 5" xr10:uid="{0289A04E-F07A-4A04-A332-906403F056BD}" cache="SegmentaciónDeDatos_Depto1" caption="Depto." startItem="6" level="1" style="SlicerStyleDark5" rowHeight="234950"/>
</slicers>
</file>

<file path=xl/slicers/slicer8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Tipo usuario 7" xr10:uid="{5E7A1240-C115-4C20-A009-04F68F3871EE}" cache="SegmentaciónDeDatos_Tipo_usuario1" caption="Tipo usuario" level="1" style="SlicerStyleDark5" rowHeight="234950"/>
  <slicer name="Tipo_Programa 6" xr10:uid="{788DFD54-2A8B-4C6F-BC1F-45A8B6EB51E4}" cache="SegmentaciónDeDatos_Tipo_Programa1" caption="Tipo programa" level="1" style="SlicerStyleDark5" rowHeight="234950"/>
  <slicer name="Región 6" xr10:uid="{1252CF6E-F83E-437A-85A6-67AD65194AD8}" cache="SegmentaciónDeDatos_Región1" caption="Región" columnCount="2" level="1" style="SlicerStyleDark5" rowHeight="234950"/>
  <slicer name="Depto# 6" xr10:uid="{812FCAEA-0070-4DD5-BADC-1EA4489A9492}" cache="SegmentaciónDeDatos_Depto1" caption="Depto." level="1" style="SlicerStyleDark5" rowHeight="234950"/>
</slicers>
</file>

<file path=xl/slicers/slicer9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Tipo usuario 8" xr10:uid="{E4CB5300-3305-4ABA-B76B-BB0CD7F7DCD4}" cache="SegmentaciónDeDatos_Tipo_usuario1" caption="Tipo usuario" level="1" style="SlicerStyleDark5" rowHeight="234950"/>
  <slicer name="Tipo_Programa 7" xr10:uid="{BFA62312-0F46-4EEB-8C59-C7DCB958819B}" cache="SegmentaciónDeDatos_Tipo_Programa1" caption="Tipo programa" level="1" style="SlicerStyleDark5" rowHeight="234950"/>
  <slicer name="Región 7" xr10:uid="{B8DEDD70-AB55-479F-95FE-C723FD835D64}" cache="SegmentaciónDeDatos_Región1" caption="Región" columnCount="4" level="1" style="SlicerStyleDark5" rowHeight="234950"/>
  <slicer name="Depto# 7" xr10:uid="{ED9E3612-479F-4596-BA8E-399A6052C681}" cache="SegmentaciónDeDatos_Depto1" caption="Depto." columnCount="8" level="1" style="SlicerStyleDark5" rowHeight="234950"/>
  <slicer name="Género 1" xr10:uid="{AB910D16-A1A1-44CB-9BBA-78E4CD622770}" cache="SegmentaciónDeDatos_Género1" caption="Género" startItem="1" level="1" style="SlicerStyleDark5" rowHeight="234950"/>
</slicers>
</file>

<file path=xl/slicers/slicer10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Tipo usuario 9" xr10:uid="{5AA86681-7098-41A9-ADDB-A4DF8B9EBE46}" cache="SegmentaciónDeDatos_Tipo_usuario1" caption="Tipo usuario" level="1" style="SlicerStyleDark5" rowHeight="234950"/>
  <slicer name="Tipo_Programa 8" xr10:uid="{6AD569B2-D89C-431E-AFBA-595B030185A9}" cache="SegmentaciónDeDatos_Tipo_Programa1" caption="Tipo programa" columnCount="2" level="1" style="SlicerStyleDark5" rowHeight="234950"/>
  <slicer name="Región 8" xr10:uid="{DBC380EC-D1DC-4B56-973B-9D2AD79BFA32}" cache="SegmentaciónDeDatos_Región1" caption="Región" columnCount="3" level="1" style="SlicerStyleDark5" rowHeight="234950"/>
  <slicer name="Depto# 8" xr10:uid="{1B1F34C7-84CC-40D0-98F6-C39F711C4A56}" cache="SegmentaciónDeDatos_Depto1" caption="Depto." columnCount="4" level="1" style="SlicerStyleDark5" rowHeight="234950"/>
  <slicer name="Género 2" xr10:uid="{407F67A6-34FA-4A80-8CAD-E8885E75748B}" cache="SegmentaciónDeDatos_Género1" caption="Género" level="1" style="SlicerStyleDark5" rowHeight="234950"/>
</slicer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microsoft.com/office/2007/relationships/slicer" Target="../slicers/slicer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microsoft.com/office/2007/relationships/slicer" Target="../slicers/slicer2.xml"/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3" Type="http://schemas.microsoft.com/office/2007/relationships/slicer" Target="../slicers/slicer3.xml"/><Relationship Id="rId2" Type="http://schemas.openxmlformats.org/officeDocument/2006/relationships/drawing" Target="../drawings/drawing3.xml"/><Relationship Id="rId1" Type="http://schemas.openxmlformats.org/officeDocument/2006/relationships/pivotTable" Target="../pivotTables/pivotTable1.xml"/></Relationships>
</file>

<file path=xl/worksheets/_rels/sheet4.xml.rels><?xml version="1.0" encoding="UTF-8" standalone="yes"?>
<Relationships xmlns="http://schemas.openxmlformats.org/package/2006/relationships"><Relationship Id="rId2" Type="http://schemas.microsoft.com/office/2007/relationships/slicer" Target="../slicers/slicer4.xml"/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3" Type="http://schemas.microsoft.com/office/2007/relationships/slicer" Target="../slicers/slicer5.xml"/><Relationship Id="rId2" Type="http://schemas.openxmlformats.org/officeDocument/2006/relationships/drawing" Target="../drawings/drawing5.xml"/><Relationship Id="rId1" Type="http://schemas.openxmlformats.org/officeDocument/2006/relationships/pivotTable" Target="../pivotTables/pivotTable2.xml"/></Relationships>
</file>

<file path=xl/worksheets/_rels/sheet6.xml.rels><?xml version="1.0" encoding="UTF-8" standalone="yes"?>
<Relationships xmlns="http://schemas.openxmlformats.org/package/2006/relationships"><Relationship Id="rId2" Type="http://schemas.microsoft.com/office/2007/relationships/slicer" Target="../slicers/slicer6.xml"/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3" Type="http://schemas.microsoft.com/office/2007/relationships/slicer" Target="../slicers/slicer7.xml"/><Relationship Id="rId2" Type="http://schemas.openxmlformats.org/officeDocument/2006/relationships/drawing" Target="../drawings/drawing7.xml"/><Relationship Id="rId1" Type="http://schemas.openxmlformats.org/officeDocument/2006/relationships/pivotTable" Target="../pivotTables/pivotTable3.xml"/></Relationships>
</file>

<file path=xl/worksheets/_rels/sheet8.xml.rels><?xml version="1.0" encoding="UTF-8" standalone="yes"?>
<Relationships xmlns="http://schemas.openxmlformats.org/package/2006/relationships"><Relationship Id="rId2" Type="http://schemas.microsoft.com/office/2007/relationships/slicer" Target="../slicers/slicer8.xml"/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2" Type="http://schemas.microsoft.com/office/2007/relationships/slicer" Target="../slicers/slicer9.xml"/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pivotTable" Target="../pivotTables/pivotTable6.xml"/><Relationship Id="rId2" Type="http://schemas.openxmlformats.org/officeDocument/2006/relationships/pivotTable" Target="../pivotTables/pivotTable5.xml"/><Relationship Id="rId1" Type="http://schemas.openxmlformats.org/officeDocument/2006/relationships/pivotTable" Target="../pivotTables/pivotTable4.xml"/><Relationship Id="rId5" Type="http://schemas.microsoft.com/office/2007/relationships/slicer" Target="../slicers/slicer10.xml"/><Relationship Id="rId4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printerSettings" Target="../printerSettings/printerSettings2.bin"/><Relationship Id="rId1" Type="http://schemas.openxmlformats.org/officeDocument/2006/relationships/pivotTable" Target="../pivotTables/pivotTable7.xm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pivotTable" Target="../pivotTables/pivotTable15.xml"/><Relationship Id="rId13" Type="http://schemas.openxmlformats.org/officeDocument/2006/relationships/pivotTable" Target="../pivotTables/pivotTable20.xml"/><Relationship Id="rId18" Type="http://schemas.openxmlformats.org/officeDocument/2006/relationships/pivotTable" Target="../pivotTables/pivotTable25.xml"/><Relationship Id="rId3" Type="http://schemas.openxmlformats.org/officeDocument/2006/relationships/pivotTable" Target="../pivotTables/pivotTable10.xml"/><Relationship Id="rId7" Type="http://schemas.openxmlformats.org/officeDocument/2006/relationships/pivotTable" Target="../pivotTables/pivotTable14.xml"/><Relationship Id="rId12" Type="http://schemas.openxmlformats.org/officeDocument/2006/relationships/pivotTable" Target="../pivotTables/pivotTable19.xml"/><Relationship Id="rId17" Type="http://schemas.openxmlformats.org/officeDocument/2006/relationships/pivotTable" Target="../pivotTables/pivotTable24.xml"/><Relationship Id="rId2" Type="http://schemas.openxmlformats.org/officeDocument/2006/relationships/pivotTable" Target="../pivotTables/pivotTable9.xml"/><Relationship Id="rId16" Type="http://schemas.openxmlformats.org/officeDocument/2006/relationships/pivotTable" Target="../pivotTables/pivotTable23.xml"/><Relationship Id="rId20" Type="http://schemas.openxmlformats.org/officeDocument/2006/relationships/pivotTable" Target="../pivotTables/pivotTable27.xml"/><Relationship Id="rId1" Type="http://schemas.openxmlformats.org/officeDocument/2006/relationships/pivotTable" Target="../pivotTables/pivotTable8.xml"/><Relationship Id="rId6" Type="http://schemas.openxmlformats.org/officeDocument/2006/relationships/pivotTable" Target="../pivotTables/pivotTable13.xml"/><Relationship Id="rId11" Type="http://schemas.openxmlformats.org/officeDocument/2006/relationships/pivotTable" Target="../pivotTables/pivotTable18.xml"/><Relationship Id="rId5" Type="http://schemas.openxmlformats.org/officeDocument/2006/relationships/pivotTable" Target="../pivotTables/pivotTable12.xml"/><Relationship Id="rId15" Type="http://schemas.openxmlformats.org/officeDocument/2006/relationships/pivotTable" Target="../pivotTables/pivotTable22.xml"/><Relationship Id="rId10" Type="http://schemas.openxmlformats.org/officeDocument/2006/relationships/pivotTable" Target="../pivotTables/pivotTable17.xml"/><Relationship Id="rId19" Type="http://schemas.openxmlformats.org/officeDocument/2006/relationships/pivotTable" Target="../pivotTables/pivotTable26.xml"/><Relationship Id="rId4" Type="http://schemas.openxmlformats.org/officeDocument/2006/relationships/pivotTable" Target="../pivotTables/pivotTable11.xml"/><Relationship Id="rId9" Type="http://schemas.openxmlformats.org/officeDocument/2006/relationships/pivotTable" Target="../pivotTables/pivotTable16.xml"/><Relationship Id="rId14" Type="http://schemas.openxmlformats.org/officeDocument/2006/relationships/pivotTable" Target="../pivotTables/pivotTable21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pivotTable" Target="../pivotTables/pivotTable30.xml"/><Relationship Id="rId2" Type="http://schemas.openxmlformats.org/officeDocument/2006/relationships/pivotTable" Target="../pivotTables/pivotTable29.xml"/><Relationship Id="rId1" Type="http://schemas.openxmlformats.org/officeDocument/2006/relationships/pivotTable" Target="../pivotTables/pivotTable28.xml"/><Relationship Id="rId4" Type="http://schemas.openxmlformats.org/officeDocument/2006/relationships/pivotTable" Target="../pivotTables/pivotTable31.xml"/></Relationships>
</file>

<file path=xl/worksheets/_rels/sheet14.xml.rels><?xml version="1.0" encoding="UTF-8" standalone="yes"?>
<Relationships xmlns="http://schemas.openxmlformats.org/package/2006/relationships"><Relationship Id="rId8" Type="http://schemas.openxmlformats.org/officeDocument/2006/relationships/pivotTable" Target="../pivotTables/pivotTable39.xml"/><Relationship Id="rId3" Type="http://schemas.openxmlformats.org/officeDocument/2006/relationships/pivotTable" Target="../pivotTables/pivotTable34.xml"/><Relationship Id="rId7" Type="http://schemas.openxmlformats.org/officeDocument/2006/relationships/pivotTable" Target="../pivotTables/pivotTable38.xml"/><Relationship Id="rId2" Type="http://schemas.openxmlformats.org/officeDocument/2006/relationships/pivotTable" Target="../pivotTables/pivotTable33.xml"/><Relationship Id="rId1" Type="http://schemas.openxmlformats.org/officeDocument/2006/relationships/pivotTable" Target="../pivotTables/pivotTable32.xml"/><Relationship Id="rId6" Type="http://schemas.openxmlformats.org/officeDocument/2006/relationships/pivotTable" Target="../pivotTables/pivotTable37.xml"/><Relationship Id="rId11" Type="http://schemas.openxmlformats.org/officeDocument/2006/relationships/pivotTable" Target="../pivotTables/pivotTable42.xml"/><Relationship Id="rId5" Type="http://schemas.openxmlformats.org/officeDocument/2006/relationships/pivotTable" Target="../pivotTables/pivotTable36.xml"/><Relationship Id="rId10" Type="http://schemas.openxmlformats.org/officeDocument/2006/relationships/pivotTable" Target="../pivotTables/pivotTable41.xml"/><Relationship Id="rId4" Type="http://schemas.openxmlformats.org/officeDocument/2006/relationships/pivotTable" Target="../pivotTables/pivotTable35.xml"/><Relationship Id="rId9" Type="http://schemas.openxmlformats.org/officeDocument/2006/relationships/pivotTable" Target="../pivotTables/pivotTable40.xm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pivotTable" Target="../pivotTables/pivotTable50.xml"/><Relationship Id="rId13" Type="http://schemas.openxmlformats.org/officeDocument/2006/relationships/pivotTable" Target="../pivotTables/pivotTable55.xml"/><Relationship Id="rId3" Type="http://schemas.openxmlformats.org/officeDocument/2006/relationships/pivotTable" Target="../pivotTables/pivotTable45.xml"/><Relationship Id="rId7" Type="http://schemas.openxmlformats.org/officeDocument/2006/relationships/pivotTable" Target="../pivotTables/pivotTable49.xml"/><Relationship Id="rId12" Type="http://schemas.openxmlformats.org/officeDocument/2006/relationships/pivotTable" Target="../pivotTables/pivotTable54.xml"/><Relationship Id="rId2" Type="http://schemas.openxmlformats.org/officeDocument/2006/relationships/pivotTable" Target="../pivotTables/pivotTable44.xml"/><Relationship Id="rId1" Type="http://schemas.openxmlformats.org/officeDocument/2006/relationships/pivotTable" Target="../pivotTables/pivotTable43.xml"/><Relationship Id="rId6" Type="http://schemas.openxmlformats.org/officeDocument/2006/relationships/pivotTable" Target="../pivotTables/pivotTable48.xml"/><Relationship Id="rId11" Type="http://schemas.openxmlformats.org/officeDocument/2006/relationships/pivotTable" Target="../pivotTables/pivotTable53.xml"/><Relationship Id="rId5" Type="http://schemas.openxmlformats.org/officeDocument/2006/relationships/pivotTable" Target="../pivotTables/pivotTable47.xml"/><Relationship Id="rId10" Type="http://schemas.openxmlformats.org/officeDocument/2006/relationships/pivotTable" Target="../pivotTables/pivotTable52.xml"/><Relationship Id="rId4" Type="http://schemas.openxmlformats.org/officeDocument/2006/relationships/pivotTable" Target="../pivotTables/pivotTable46.xml"/><Relationship Id="rId9" Type="http://schemas.openxmlformats.org/officeDocument/2006/relationships/pivotTable" Target="../pivotTables/pivotTable5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25"/>
  <sheetViews>
    <sheetView showGridLines="0" tabSelected="1" zoomScale="90" zoomScaleNormal="90" zoomScaleSheetLayoutView="80" workbookViewId="0">
      <selection activeCell="G5" sqref="G5"/>
    </sheetView>
  </sheetViews>
  <sheetFormatPr baseColWidth="10" defaultColWidth="9.109375" defaultRowHeight="14.4" x14ac:dyDescent="0.3"/>
  <cols>
    <col min="1" max="1" width="9.88671875" style="8" customWidth="1"/>
    <col min="2" max="2" width="10.88671875" style="8" customWidth="1"/>
    <col min="3" max="16384" width="9.109375" style="8"/>
  </cols>
  <sheetData>
    <row r="1" spans="1:13" ht="15" thickBot="1" x14ac:dyDescent="0.35">
      <c r="A1" s="24" t="s">
        <v>0</v>
      </c>
      <c r="B1" s="24"/>
      <c r="C1" s="24"/>
      <c r="D1" s="24"/>
      <c r="E1" s="24"/>
      <c r="F1" s="24"/>
    </row>
    <row r="2" spans="1:13" ht="15" thickTop="1" x14ac:dyDescent="0.3">
      <c r="A2" s="24"/>
      <c r="B2" s="24"/>
      <c r="C2" s="24"/>
      <c r="D2" s="24"/>
      <c r="E2" s="24"/>
      <c r="F2" s="24"/>
      <c r="H2" s="25" t="s">
        <v>1</v>
      </c>
      <c r="I2" s="26"/>
      <c r="J2" s="26"/>
      <c r="K2" s="26"/>
      <c r="L2" s="27"/>
    </row>
    <row r="3" spans="1:13" ht="15" thickBot="1" x14ac:dyDescent="0.35">
      <c r="A3" s="24"/>
      <c r="B3" s="24"/>
      <c r="C3" s="24"/>
      <c r="D3" s="24"/>
      <c r="E3" s="24"/>
      <c r="F3" s="24"/>
      <c r="H3" s="28"/>
      <c r="I3" s="29"/>
      <c r="J3" s="29"/>
      <c r="K3" s="29"/>
      <c r="L3" s="30"/>
    </row>
    <row r="4" spans="1:13" ht="15" thickTop="1" x14ac:dyDescent="0.3">
      <c r="A4" s="24"/>
      <c r="B4" s="24"/>
      <c r="C4" s="24"/>
      <c r="D4" s="24"/>
      <c r="E4" s="24"/>
      <c r="F4" s="24"/>
    </row>
    <row r="5" spans="1:13" ht="15" thickBot="1" x14ac:dyDescent="0.35">
      <c r="A5" s="24"/>
      <c r="B5" s="24"/>
      <c r="C5" s="24"/>
      <c r="D5" s="24"/>
      <c r="E5" s="24"/>
      <c r="F5" s="24"/>
      <c r="M5" s="9"/>
    </row>
    <row r="6" spans="1:13" ht="16.8" thickTop="1" thickBot="1" x14ac:dyDescent="0.35">
      <c r="A6" s="1"/>
      <c r="B6" s="1"/>
      <c r="C6" s="1"/>
      <c r="D6" s="1"/>
      <c r="E6" s="1"/>
      <c r="F6" s="1"/>
      <c r="H6" s="31" t="s">
        <v>2</v>
      </c>
      <c r="I6" s="32"/>
      <c r="J6" s="32"/>
      <c r="K6" s="32"/>
      <c r="L6" s="33"/>
      <c r="M6" s="9"/>
    </row>
    <row r="7" spans="1:13" ht="15" thickTop="1" x14ac:dyDescent="0.3">
      <c r="A7" s="34" t="s">
        <v>3</v>
      </c>
      <c r="B7" s="35"/>
      <c r="C7" s="35" t="s">
        <v>4</v>
      </c>
      <c r="D7" s="35" t="s">
        <v>5</v>
      </c>
      <c r="E7" s="35" t="s">
        <v>18</v>
      </c>
      <c r="F7" s="38" t="s">
        <v>19</v>
      </c>
      <c r="H7" s="21" t="s">
        <v>113</v>
      </c>
      <c r="I7" s="22"/>
      <c r="J7" s="22"/>
      <c r="K7" s="22"/>
      <c r="L7" s="23"/>
      <c r="M7" s="9"/>
    </row>
    <row r="8" spans="1:13" ht="15" thickBot="1" x14ac:dyDescent="0.35">
      <c r="A8" s="36"/>
      <c r="B8" s="37"/>
      <c r="C8" s="37"/>
      <c r="D8" s="37"/>
      <c r="E8" s="37"/>
      <c r="F8" s="39"/>
      <c r="H8" s="21" t="s">
        <v>114</v>
      </c>
      <c r="I8" s="22"/>
      <c r="J8" s="22"/>
      <c r="K8" s="22"/>
      <c r="L8" s="23"/>
      <c r="M8" s="9"/>
    </row>
    <row r="9" spans="1:13" ht="15" thickTop="1" x14ac:dyDescent="0.3">
      <c r="A9" s="12" t="s">
        <v>6</v>
      </c>
      <c r="B9" s="12"/>
      <c r="C9" s="13">
        <f>GETPIVOTDATA("[Measures].[Promedio de Afisica1]",'1a'!A3)</f>
        <v>70.803548918840292</v>
      </c>
      <c r="D9" s="13">
        <f>GETPIVOTDATA("[Measures].[StdDev de Afisica1]",'1a'!$B$3)</f>
        <v>50.572757109411718</v>
      </c>
      <c r="E9" s="13">
        <f>GETPIVOTDATA("[Measures].[Mín. de Afisica1]",'1a'!$C$3)</f>
        <v>12</v>
      </c>
      <c r="F9" s="13">
        <f>GETPIVOTDATA("[Measures].[Máx. de Afisica1]",'1a'!$D$3)</f>
        <v>600</v>
      </c>
      <c r="H9" s="21" t="s">
        <v>7</v>
      </c>
      <c r="I9" s="22"/>
      <c r="J9" s="22"/>
      <c r="K9" s="22"/>
      <c r="L9" s="23"/>
      <c r="M9" s="9"/>
    </row>
    <row r="10" spans="1:13" x14ac:dyDescent="0.3">
      <c r="A10" s="10" t="s">
        <v>8</v>
      </c>
      <c r="B10" s="10"/>
      <c r="C10" s="11">
        <f>GETPIVOTDATA("[Measures].[Promedio de TransporteActivo]",'1a'!$A$6)</f>
        <v>46.918340026773762</v>
      </c>
      <c r="D10" s="11">
        <f>GETPIVOTDATA("[Measures].[StdDev de TransporteActivo]",'1a'!$B$6)</f>
        <v>37.277101342615495</v>
      </c>
      <c r="E10" s="11">
        <f>GETPIVOTDATA("[Measures].[Mín. de TransporteActivo]",'1a'!$C$6)</f>
        <v>10</v>
      </c>
      <c r="F10" s="11">
        <f>GETPIVOTDATA("[Measures].[Máx. de TransporteActivo]",'1a'!$D$6)</f>
        <v>240</v>
      </c>
      <c r="H10" s="21" t="s">
        <v>117</v>
      </c>
      <c r="I10" s="22"/>
      <c r="J10" s="22"/>
      <c r="K10" s="22"/>
      <c r="L10" s="23"/>
      <c r="M10" s="9"/>
    </row>
    <row r="11" spans="1:13" x14ac:dyDescent="0.3">
      <c r="A11" s="12" t="s">
        <v>65</v>
      </c>
      <c r="B11" s="12"/>
      <c r="C11" s="13">
        <f>GETPIVOTDATA("[Measures].[Promedio de IMC]",'1a'!$A$9)</f>
        <v>27.523250019717128</v>
      </c>
      <c r="D11" s="13">
        <f>GETPIVOTDATA("[Measures].[StdDev de IMC]",'1a'!$B$9)</f>
        <v>4.3358989983225591</v>
      </c>
      <c r="E11" s="13">
        <f>GETPIVOTDATA("[Measures].[Mín. de IMC]",'1a'!$C$9)</f>
        <v>14.452537536621094</v>
      </c>
      <c r="F11" s="13">
        <f>GETPIVOTDATA("[Measures].[Máx. de IMC]",'1a'!$D$9)</f>
        <v>71.199714660644531</v>
      </c>
      <c r="H11" s="21" t="s">
        <v>9</v>
      </c>
      <c r="I11" s="22"/>
      <c r="J11" s="22"/>
      <c r="K11" s="22"/>
      <c r="L11" s="23"/>
      <c r="M11" s="9"/>
    </row>
    <row r="12" spans="1:13" x14ac:dyDescent="0.3">
      <c r="A12" s="10" t="s">
        <v>10</v>
      </c>
      <c r="B12" s="10"/>
      <c r="C12" s="11">
        <f>GETPIVOTDATA("[Measures].[Promedio de Frutas Verduras]",'1a'!$A$12)</f>
        <v>4.0633430550492164</v>
      </c>
      <c r="D12" s="11">
        <f>GETPIVOTDATA("[Measures].[StdDev de Frutas Verduras]",'1a'!$B$12)</f>
        <v>1.850953843797718</v>
      </c>
      <c r="E12" s="11">
        <f>GETPIVOTDATA("[Measures].[Mín. de Frutas Verduras]",'1a'!$C$12)</f>
        <v>2</v>
      </c>
      <c r="F12" s="11">
        <f>GETPIVOTDATA("[Measures].[Máx. de Frutas Verduras]",'1a'!$D$12)</f>
        <v>10</v>
      </c>
      <c r="H12" s="21" t="s">
        <v>11</v>
      </c>
      <c r="I12" s="22"/>
      <c r="J12" s="22"/>
      <c r="K12" s="22"/>
      <c r="L12" s="23"/>
      <c r="M12" s="9"/>
    </row>
    <row r="13" spans="1:13" ht="15.6" x14ac:dyDescent="0.3">
      <c r="A13" s="2" t="s">
        <v>20</v>
      </c>
      <c r="B13" s="2"/>
      <c r="C13" s="1"/>
      <c r="D13" s="1"/>
      <c r="E13" s="1"/>
      <c r="F13" s="1"/>
      <c r="H13" s="21" t="s">
        <v>119</v>
      </c>
      <c r="I13" s="22"/>
      <c r="J13" s="22"/>
      <c r="K13" s="22"/>
      <c r="L13" s="23"/>
      <c r="M13" s="9"/>
    </row>
    <row r="14" spans="1:13" ht="15.6" x14ac:dyDescent="0.3">
      <c r="A14" s="2"/>
      <c r="B14" s="2"/>
      <c r="C14" s="1"/>
      <c r="D14" s="1"/>
      <c r="E14" s="1"/>
      <c r="F14" s="1"/>
      <c r="H14" s="21" t="s">
        <v>12</v>
      </c>
      <c r="I14" s="22"/>
      <c r="J14" s="22"/>
      <c r="K14" s="22"/>
      <c r="L14" s="23"/>
      <c r="M14" s="9"/>
    </row>
    <row r="15" spans="1:13" ht="16.2" thickBot="1" x14ac:dyDescent="0.35">
      <c r="A15" s="1"/>
      <c r="B15" s="1"/>
      <c r="C15" s="1"/>
      <c r="D15" s="1"/>
      <c r="E15" s="1"/>
      <c r="F15" s="1"/>
      <c r="H15" s="17" t="s">
        <v>13</v>
      </c>
      <c r="I15" s="18"/>
      <c r="J15" s="18"/>
      <c r="K15" s="18"/>
      <c r="L15" s="19"/>
      <c r="M15" s="9"/>
    </row>
    <row r="16" spans="1:13" ht="16.2" thickTop="1" x14ac:dyDescent="0.3">
      <c r="A16" s="1"/>
      <c r="B16" s="1"/>
      <c r="C16" s="1"/>
      <c r="D16" s="1"/>
      <c r="E16" s="1"/>
      <c r="F16" s="1"/>
      <c r="H16" s="9"/>
      <c r="I16" s="9"/>
      <c r="J16" s="9"/>
      <c r="K16" s="9"/>
      <c r="L16" s="9"/>
      <c r="M16" s="9"/>
    </row>
    <row r="17" spans="1:13" ht="15.6" x14ac:dyDescent="0.3">
      <c r="A17" s="1"/>
      <c r="B17" s="1"/>
      <c r="C17" s="1"/>
      <c r="D17" s="1"/>
      <c r="E17" s="1"/>
      <c r="F17" s="1"/>
    </row>
    <row r="18" spans="1:13" ht="15.6" x14ac:dyDescent="0.3">
      <c r="A18" s="1"/>
      <c r="B18" s="1"/>
      <c r="C18" s="1"/>
      <c r="D18" s="1"/>
      <c r="E18" s="1"/>
      <c r="F18" s="1"/>
      <c r="G18" s="20" t="s">
        <v>14</v>
      </c>
      <c r="H18" s="20"/>
      <c r="I18" s="20"/>
      <c r="J18" s="20"/>
      <c r="K18" s="20"/>
      <c r="L18" s="20"/>
      <c r="M18" s="20"/>
    </row>
    <row r="19" spans="1:13" ht="15.6" x14ac:dyDescent="0.3">
      <c r="A19" s="1"/>
      <c r="B19" s="1"/>
      <c r="C19" s="1"/>
      <c r="D19" s="1"/>
      <c r="E19" s="1"/>
      <c r="F19" s="1"/>
      <c r="G19" s="20"/>
      <c r="H19" s="20"/>
      <c r="I19" s="20"/>
      <c r="J19" s="20"/>
      <c r="K19" s="20"/>
      <c r="L19" s="20"/>
      <c r="M19" s="20"/>
    </row>
    <row r="20" spans="1:13" ht="15.6" x14ac:dyDescent="0.3">
      <c r="A20" s="1"/>
      <c r="B20" s="1"/>
      <c r="C20" s="1"/>
      <c r="D20" s="1"/>
      <c r="E20" s="1"/>
      <c r="F20" s="1"/>
      <c r="G20" s="20"/>
      <c r="H20" s="20"/>
      <c r="I20" s="20"/>
      <c r="J20" s="20"/>
      <c r="K20" s="20"/>
      <c r="L20" s="20"/>
      <c r="M20" s="20"/>
    </row>
    <row r="21" spans="1:13" ht="15.6" x14ac:dyDescent="0.3">
      <c r="A21" s="1"/>
      <c r="B21" s="1"/>
      <c r="C21" s="1"/>
      <c r="D21" s="1"/>
      <c r="E21" s="1"/>
      <c r="F21" s="1"/>
      <c r="G21" s="20"/>
      <c r="H21" s="20"/>
      <c r="I21" s="20"/>
      <c r="J21" s="20"/>
      <c r="K21" s="20"/>
      <c r="L21" s="20"/>
      <c r="M21" s="20"/>
    </row>
    <row r="22" spans="1:13" ht="15.6" x14ac:dyDescent="0.3">
      <c r="A22" s="1"/>
      <c r="B22" s="1"/>
      <c r="C22" s="1"/>
      <c r="D22" s="1"/>
      <c r="E22" s="1"/>
      <c r="F22" s="1"/>
      <c r="G22" s="20"/>
      <c r="H22" s="20"/>
      <c r="I22" s="20"/>
      <c r="J22" s="20"/>
      <c r="K22" s="20"/>
      <c r="L22" s="20"/>
      <c r="M22" s="20"/>
    </row>
    <row r="25" spans="1:13" x14ac:dyDescent="0.3">
      <c r="A25" s="16" t="s">
        <v>122</v>
      </c>
    </row>
  </sheetData>
  <sheetProtection algorithmName="SHA-512" hashValue="AtAdJUHHhupPynxcenEr4ltS3P7bjkilzCfUx890QZpHgJ4+VFn+5zYNdekfXMCxUUoY1zx0hQEHeVm1Mg85Yg==" saltValue="1+GRn5sC1WlfHW7zEcE1WQ==" spinCount="100000" sheet="1" scenarios="1" sort="0" autoFilter="0" pivotTables="0"/>
  <mergeCells count="18">
    <mergeCell ref="A1:F5"/>
    <mergeCell ref="H2:L3"/>
    <mergeCell ref="H6:L6"/>
    <mergeCell ref="A7:B8"/>
    <mergeCell ref="C7:C8"/>
    <mergeCell ref="D7:D8"/>
    <mergeCell ref="E7:E8"/>
    <mergeCell ref="F7:F8"/>
    <mergeCell ref="H7:L7"/>
    <mergeCell ref="H8:L8"/>
    <mergeCell ref="H15:L15"/>
    <mergeCell ref="G18:M22"/>
    <mergeCell ref="H9:L9"/>
    <mergeCell ref="H10:L10"/>
    <mergeCell ref="H11:L11"/>
    <mergeCell ref="H12:L12"/>
    <mergeCell ref="H13:L13"/>
    <mergeCell ref="H14:L14"/>
  </mergeCells>
  <hyperlinks>
    <hyperlink ref="H6:L6" location="'1'!A1" display="1. Características sociodemográficas" xr:uid="{D072A983-9246-4CCC-A02A-3D1CA970AFE8}"/>
    <hyperlink ref="H7:L7" location="'2'!A1" display="2. Proporción de la población" xr:uid="{432D468D-75E7-438C-8CB7-F9708B271E57}"/>
    <hyperlink ref="H8:L8" location="'3'!A1" display="3. Características población" xr:uid="{72F36F99-5FDA-4AA0-90B0-BB2DE07C9F69}"/>
    <hyperlink ref="H9:L9" location="'4'!A1" display="4. Actividad física" xr:uid="{07B016EB-B2D6-49DF-B417-4BE070AD34A9}"/>
    <hyperlink ref="H10:L10" location="'5'!A1" display="5. Frutas y verduras" xr:uid="{A8959062-7791-458E-AF39-AA39724B7665}"/>
    <hyperlink ref="H11:L11" location="'6'!A1" display="6. Características antropométricas" xr:uid="{42582459-A223-4B61-A5C8-E1FBA289B9F2}"/>
    <hyperlink ref="H12:L12" location="'7'!A1" display="7. Autopercepción de la salud" xr:uid="{0B6D492E-0C72-4369-AF12-BA560201CA97}"/>
    <hyperlink ref="H13:L13" location="'8'!A1" display="8. Riesgo cardiovascular" xr:uid="{26A1E8DB-85C7-4A04-B5C0-6A5B249ADA43}"/>
    <hyperlink ref="H14:L14" location="'9'!A1" display="9. Estilo de vida" xr:uid="{C91AC7C1-F916-4BF2-80EE-9CC6FB1DDF06}"/>
    <hyperlink ref="H15:L15" location="'10'!A1" display="10. Comparaciones  grupo AF regular y no regular" xr:uid="{B5CF9314-6430-49E4-8240-6E594F4C2063}"/>
  </hyperlinks>
  <pageMargins left="0.7" right="0.7" top="0.75" bottom="0.75" header="0.3" footer="0.3"/>
  <pageSetup paperSize="9" orientation="portrait" r:id="rId1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86E593-ECD9-4B4A-AD55-67EEFA9EECB4}">
  <dimension ref="A1:W185"/>
  <sheetViews>
    <sheetView showGridLines="0" topLeftCell="A7" zoomScale="90" zoomScaleNormal="90" workbookViewId="0">
      <selection activeCell="G29" sqref="G29"/>
    </sheetView>
  </sheetViews>
  <sheetFormatPr baseColWidth="10" defaultRowHeight="14.4" x14ac:dyDescent="0.3"/>
  <cols>
    <col min="16" max="23" width="11.44140625" style="8"/>
  </cols>
  <sheetData>
    <row r="1" spans="1:15" x14ac:dyDescent="0.3">
      <c r="A1" s="40" t="s">
        <v>37</v>
      </c>
      <c r="B1" s="40"/>
      <c r="C1" s="40"/>
      <c r="D1" s="40"/>
      <c r="E1" s="40"/>
      <c r="F1" s="40"/>
      <c r="G1" s="40"/>
      <c r="H1" s="40"/>
      <c r="I1" s="40"/>
      <c r="J1" s="40"/>
      <c r="K1" s="40"/>
      <c r="L1" s="40"/>
      <c r="M1" s="40"/>
      <c r="N1" s="40"/>
      <c r="O1" s="40"/>
    </row>
    <row r="2" spans="1:15" x14ac:dyDescent="0.3">
      <c r="A2" s="40"/>
      <c r="B2" s="40"/>
      <c r="C2" s="40"/>
      <c r="D2" s="40"/>
      <c r="E2" s="40"/>
      <c r="F2" s="40"/>
      <c r="G2" s="40"/>
      <c r="H2" s="40"/>
      <c r="I2" s="40"/>
      <c r="J2" s="40"/>
      <c r="K2" s="40"/>
      <c r="L2" s="40"/>
      <c r="M2" s="40"/>
      <c r="N2" s="40"/>
      <c r="O2" s="40"/>
    </row>
    <row r="3" spans="1:15" x14ac:dyDescent="0.3">
      <c r="A3" s="40"/>
      <c r="B3" s="40"/>
      <c r="C3" s="40"/>
      <c r="D3" s="40"/>
      <c r="E3" s="40"/>
      <c r="F3" s="40"/>
      <c r="G3" s="40"/>
      <c r="H3" s="40"/>
      <c r="I3" s="40"/>
      <c r="J3" s="40"/>
      <c r="K3" s="40"/>
      <c r="L3" s="40"/>
      <c r="M3" s="40"/>
      <c r="N3" s="40"/>
      <c r="O3" s="40"/>
    </row>
    <row r="4" spans="1:15" s="8" customFormat="1" x14ac:dyDescent="0.3"/>
    <row r="5" spans="1:15" s="8" customFormat="1" x14ac:dyDescent="0.3"/>
    <row r="6" spans="1:15" s="8" customFormat="1" x14ac:dyDescent="0.3"/>
    <row r="7" spans="1:15" s="8" customFormat="1" x14ac:dyDescent="0.3"/>
    <row r="8" spans="1:15" s="8" customFormat="1" x14ac:dyDescent="0.3"/>
    <row r="9" spans="1:15" s="8" customFormat="1" x14ac:dyDescent="0.3"/>
    <row r="10" spans="1:15" s="8" customFormat="1" x14ac:dyDescent="0.3"/>
    <row r="11" spans="1:15" s="8" customFormat="1" x14ac:dyDescent="0.3"/>
    <row r="12" spans="1:15" s="8" customFormat="1" x14ac:dyDescent="0.3"/>
    <row r="13" spans="1:15" s="8" customFormat="1" x14ac:dyDescent="0.3"/>
    <row r="14" spans="1:15" s="8" customFormat="1" x14ac:dyDescent="0.3"/>
    <row r="15" spans="1:15" s="8" customFormat="1" x14ac:dyDescent="0.3"/>
    <row r="16" spans="1:15" s="8" customFormat="1" x14ac:dyDescent="0.3"/>
    <row r="17" s="8" customFormat="1" x14ac:dyDescent="0.3"/>
    <row r="18" s="8" customFormat="1" x14ac:dyDescent="0.3"/>
    <row r="19" s="8" customFormat="1" x14ac:dyDescent="0.3"/>
    <row r="20" s="8" customFormat="1" x14ac:dyDescent="0.3"/>
    <row r="21" s="8" customFormat="1" x14ac:dyDescent="0.3"/>
    <row r="22" s="8" customFormat="1" x14ac:dyDescent="0.3"/>
    <row r="23" s="8" customFormat="1" x14ac:dyDescent="0.3"/>
    <row r="24" s="8" customFormat="1" x14ac:dyDescent="0.3"/>
    <row r="25" s="8" customFormat="1" x14ac:dyDescent="0.3"/>
    <row r="26" s="8" customFormat="1" x14ac:dyDescent="0.3"/>
    <row r="27" s="8" customFormat="1" x14ac:dyDescent="0.3"/>
    <row r="28" s="8" customFormat="1" x14ac:dyDescent="0.3"/>
    <row r="29" s="8" customFormat="1" x14ac:dyDescent="0.3"/>
    <row r="30" s="8" customFormat="1" x14ac:dyDescent="0.3"/>
    <row r="31" s="8" customFormat="1" x14ac:dyDescent="0.3"/>
    <row r="32" s="8" customFormat="1" x14ac:dyDescent="0.3"/>
    <row r="33" s="8" customFormat="1" x14ac:dyDescent="0.3"/>
    <row r="34" s="8" customFormat="1" x14ac:dyDescent="0.3"/>
    <row r="35" s="8" customFormat="1" x14ac:dyDescent="0.3"/>
    <row r="36" s="8" customFormat="1" x14ac:dyDescent="0.3"/>
    <row r="37" s="8" customFormat="1" x14ac:dyDescent="0.3"/>
    <row r="38" s="8" customFormat="1" x14ac:dyDescent="0.3"/>
    <row r="39" s="8" customFormat="1" x14ac:dyDescent="0.3"/>
    <row r="40" s="8" customFormat="1" x14ac:dyDescent="0.3"/>
    <row r="41" s="8" customFormat="1" x14ac:dyDescent="0.3"/>
    <row r="42" s="8" customFormat="1" x14ac:dyDescent="0.3"/>
    <row r="43" s="8" customFormat="1" x14ac:dyDescent="0.3"/>
    <row r="44" s="8" customFormat="1" x14ac:dyDescent="0.3"/>
    <row r="45" s="8" customFormat="1" x14ac:dyDescent="0.3"/>
    <row r="46" s="8" customFormat="1" x14ac:dyDescent="0.3"/>
    <row r="47" s="8" customFormat="1" x14ac:dyDescent="0.3"/>
    <row r="48" s="8" customFormat="1" x14ac:dyDescent="0.3"/>
    <row r="49" s="8" customFormat="1" x14ac:dyDescent="0.3"/>
    <row r="50" s="8" customFormat="1" x14ac:dyDescent="0.3"/>
    <row r="51" s="8" customFormat="1" x14ac:dyDescent="0.3"/>
    <row r="52" s="8" customFormat="1" x14ac:dyDescent="0.3"/>
    <row r="53" s="8" customFormat="1" x14ac:dyDescent="0.3"/>
    <row r="54" s="8" customFormat="1" x14ac:dyDescent="0.3"/>
    <row r="55" s="8" customFormat="1" x14ac:dyDescent="0.3"/>
    <row r="56" s="8" customFormat="1" x14ac:dyDescent="0.3"/>
    <row r="57" s="8" customFormat="1" x14ac:dyDescent="0.3"/>
    <row r="58" s="8" customFormat="1" x14ac:dyDescent="0.3"/>
    <row r="59" s="8" customFormat="1" x14ac:dyDescent="0.3"/>
    <row r="60" s="8" customFormat="1" x14ac:dyDescent="0.3"/>
    <row r="61" s="8" customFormat="1" x14ac:dyDescent="0.3"/>
    <row r="62" s="8" customFormat="1" x14ac:dyDescent="0.3"/>
    <row r="63" s="8" customFormat="1" x14ac:dyDescent="0.3"/>
    <row r="64" s="8" customFormat="1" x14ac:dyDescent="0.3"/>
    <row r="65" s="8" customFormat="1" x14ac:dyDescent="0.3"/>
    <row r="66" s="8" customFormat="1" x14ac:dyDescent="0.3"/>
    <row r="67" s="8" customFormat="1" x14ac:dyDescent="0.3"/>
    <row r="68" s="8" customFormat="1" x14ac:dyDescent="0.3"/>
    <row r="69" s="8" customFormat="1" x14ac:dyDescent="0.3"/>
    <row r="70" s="8" customFormat="1" x14ac:dyDescent="0.3"/>
    <row r="71" s="8" customFormat="1" x14ac:dyDescent="0.3"/>
    <row r="72" s="8" customFormat="1" x14ac:dyDescent="0.3"/>
    <row r="73" s="8" customFormat="1" x14ac:dyDescent="0.3"/>
    <row r="74" s="8" customFormat="1" x14ac:dyDescent="0.3"/>
    <row r="75" s="8" customFormat="1" x14ac:dyDescent="0.3"/>
    <row r="76" s="8" customFormat="1" x14ac:dyDescent="0.3"/>
    <row r="77" s="8" customFormat="1" x14ac:dyDescent="0.3"/>
    <row r="78" s="8" customFormat="1" x14ac:dyDescent="0.3"/>
    <row r="79" s="8" customFormat="1" x14ac:dyDescent="0.3"/>
    <row r="80" s="8" customFormat="1" x14ac:dyDescent="0.3"/>
    <row r="81" s="8" customFormat="1" x14ac:dyDescent="0.3"/>
    <row r="82" s="8" customFormat="1" x14ac:dyDescent="0.3"/>
    <row r="83" s="8" customFormat="1" x14ac:dyDescent="0.3"/>
    <row r="84" s="8" customFormat="1" x14ac:dyDescent="0.3"/>
    <row r="85" s="8" customFormat="1" x14ac:dyDescent="0.3"/>
    <row r="86" s="8" customFormat="1" x14ac:dyDescent="0.3"/>
    <row r="87" s="8" customFormat="1" x14ac:dyDescent="0.3"/>
    <row r="88" s="8" customFormat="1" x14ac:dyDescent="0.3"/>
    <row r="89" s="8" customFormat="1" x14ac:dyDescent="0.3"/>
    <row r="90" s="8" customFormat="1" x14ac:dyDescent="0.3"/>
    <row r="91" s="8" customFormat="1" x14ac:dyDescent="0.3"/>
    <row r="92" s="8" customFormat="1" x14ac:dyDescent="0.3"/>
    <row r="93" s="8" customFormat="1" x14ac:dyDescent="0.3"/>
    <row r="94" s="8" customFormat="1" x14ac:dyDescent="0.3"/>
    <row r="95" s="8" customFormat="1" x14ac:dyDescent="0.3"/>
    <row r="96" s="8" customFormat="1" x14ac:dyDescent="0.3"/>
    <row r="97" s="8" customFormat="1" x14ac:dyDescent="0.3"/>
    <row r="98" s="8" customFormat="1" x14ac:dyDescent="0.3"/>
    <row r="99" s="8" customFormat="1" x14ac:dyDescent="0.3"/>
    <row r="100" s="8" customFormat="1" x14ac:dyDescent="0.3"/>
    <row r="101" s="8" customFormat="1" x14ac:dyDescent="0.3"/>
    <row r="102" s="8" customFormat="1" x14ac:dyDescent="0.3"/>
    <row r="103" s="8" customFormat="1" x14ac:dyDescent="0.3"/>
    <row r="104" s="8" customFormat="1" x14ac:dyDescent="0.3"/>
    <row r="105" s="8" customFormat="1" x14ac:dyDescent="0.3"/>
    <row r="106" s="8" customFormat="1" x14ac:dyDescent="0.3"/>
    <row r="107" s="8" customFormat="1" x14ac:dyDescent="0.3"/>
    <row r="108" s="8" customFormat="1" x14ac:dyDescent="0.3"/>
    <row r="109" s="8" customFormat="1" x14ac:dyDescent="0.3"/>
    <row r="110" s="8" customFormat="1" x14ac:dyDescent="0.3"/>
    <row r="111" s="8" customFormat="1" x14ac:dyDescent="0.3"/>
    <row r="112" s="8" customFormat="1" x14ac:dyDescent="0.3"/>
    <row r="113" s="8" customFormat="1" x14ac:dyDescent="0.3"/>
    <row r="114" s="8" customFormat="1" x14ac:dyDescent="0.3"/>
    <row r="115" s="8" customFormat="1" x14ac:dyDescent="0.3"/>
    <row r="116" s="8" customFormat="1" x14ac:dyDescent="0.3"/>
    <row r="117" s="8" customFormat="1" x14ac:dyDescent="0.3"/>
    <row r="118" s="8" customFormat="1" x14ac:dyDescent="0.3"/>
    <row r="119" s="8" customFormat="1" x14ac:dyDescent="0.3"/>
    <row r="120" s="8" customFormat="1" x14ac:dyDescent="0.3"/>
    <row r="121" s="8" customFormat="1" x14ac:dyDescent="0.3"/>
    <row r="122" s="8" customFormat="1" x14ac:dyDescent="0.3"/>
    <row r="123" s="8" customFormat="1" x14ac:dyDescent="0.3"/>
    <row r="124" s="8" customFormat="1" x14ac:dyDescent="0.3"/>
    <row r="125" s="8" customFormat="1" x14ac:dyDescent="0.3"/>
    <row r="126" s="8" customFormat="1" x14ac:dyDescent="0.3"/>
    <row r="127" s="8" customFormat="1" x14ac:dyDescent="0.3"/>
    <row r="128" s="8" customFormat="1" x14ac:dyDescent="0.3"/>
    <row r="129" s="8" customFormat="1" x14ac:dyDescent="0.3"/>
    <row r="130" s="8" customFormat="1" x14ac:dyDescent="0.3"/>
    <row r="131" s="8" customFormat="1" x14ac:dyDescent="0.3"/>
    <row r="132" s="8" customFormat="1" x14ac:dyDescent="0.3"/>
    <row r="133" s="8" customFormat="1" x14ac:dyDescent="0.3"/>
    <row r="134" s="8" customFormat="1" x14ac:dyDescent="0.3"/>
    <row r="135" s="8" customFormat="1" x14ac:dyDescent="0.3"/>
    <row r="136" s="8" customFormat="1" x14ac:dyDescent="0.3"/>
    <row r="137" s="8" customFormat="1" x14ac:dyDescent="0.3"/>
    <row r="138" s="8" customFormat="1" x14ac:dyDescent="0.3"/>
    <row r="139" s="8" customFormat="1" x14ac:dyDescent="0.3"/>
    <row r="140" s="8" customFormat="1" x14ac:dyDescent="0.3"/>
    <row r="141" s="8" customFormat="1" x14ac:dyDescent="0.3"/>
    <row r="142" s="8" customFormat="1" x14ac:dyDescent="0.3"/>
    <row r="143" s="8" customFormat="1" x14ac:dyDescent="0.3"/>
    <row r="144" s="8" customFormat="1" x14ac:dyDescent="0.3"/>
    <row r="145" s="8" customFormat="1" x14ac:dyDescent="0.3"/>
    <row r="146" s="8" customFormat="1" x14ac:dyDescent="0.3"/>
    <row r="147" s="8" customFormat="1" x14ac:dyDescent="0.3"/>
    <row r="148" s="8" customFormat="1" x14ac:dyDescent="0.3"/>
    <row r="149" s="8" customFormat="1" x14ac:dyDescent="0.3"/>
    <row r="150" s="8" customFormat="1" x14ac:dyDescent="0.3"/>
    <row r="151" s="8" customFormat="1" x14ac:dyDescent="0.3"/>
    <row r="152" s="8" customFormat="1" x14ac:dyDescent="0.3"/>
    <row r="153" s="8" customFormat="1" x14ac:dyDescent="0.3"/>
    <row r="154" s="8" customFormat="1" x14ac:dyDescent="0.3"/>
    <row r="155" s="8" customFormat="1" x14ac:dyDescent="0.3"/>
    <row r="156" s="8" customFormat="1" x14ac:dyDescent="0.3"/>
    <row r="157" s="8" customFormat="1" x14ac:dyDescent="0.3"/>
    <row r="158" s="8" customFormat="1" x14ac:dyDescent="0.3"/>
    <row r="159" s="8" customFormat="1" x14ac:dyDescent="0.3"/>
    <row r="160" s="8" customFormat="1" x14ac:dyDescent="0.3"/>
    <row r="161" s="8" customFormat="1" x14ac:dyDescent="0.3"/>
    <row r="162" s="8" customFormat="1" x14ac:dyDescent="0.3"/>
    <row r="163" s="8" customFormat="1" x14ac:dyDescent="0.3"/>
    <row r="164" s="8" customFormat="1" x14ac:dyDescent="0.3"/>
    <row r="165" s="8" customFormat="1" x14ac:dyDescent="0.3"/>
    <row r="166" s="8" customFormat="1" x14ac:dyDescent="0.3"/>
    <row r="167" s="8" customFormat="1" x14ac:dyDescent="0.3"/>
    <row r="168" s="8" customFormat="1" x14ac:dyDescent="0.3"/>
    <row r="169" s="8" customFormat="1" x14ac:dyDescent="0.3"/>
    <row r="170" s="8" customFormat="1" x14ac:dyDescent="0.3"/>
    <row r="171" s="8" customFormat="1" x14ac:dyDescent="0.3"/>
    <row r="172" s="8" customFormat="1" x14ac:dyDescent="0.3"/>
    <row r="173" s="8" customFormat="1" x14ac:dyDescent="0.3"/>
    <row r="174" s="8" customFormat="1" x14ac:dyDescent="0.3"/>
    <row r="175" s="8" customFormat="1" x14ac:dyDescent="0.3"/>
    <row r="176" s="8" customFormat="1" x14ac:dyDescent="0.3"/>
    <row r="177" s="8" customFormat="1" x14ac:dyDescent="0.3"/>
    <row r="178" s="8" customFormat="1" x14ac:dyDescent="0.3"/>
    <row r="179" s="8" customFormat="1" x14ac:dyDescent="0.3"/>
    <row r="180" s="8" customFormat="1" x14ac:dyDescent="0.3"/>
    <row r="181" s="8" customFormat="1" x14ac:dyDescent="0.3"/>
    <row r="182" s="8" customFormat="1" x14ac:dyDescent="0.3"/>
    <row r="183" s="8" customFormat="1" x14ac:dyDescent="0.3"/>
    <row r="184" s="8" customFormat="1" x14ac:dyDescent="0.3"/>
    <row r="185" s="8" customFormat="1" x14ac:dyDescent="0.3"/>
  </sheetData>
  <sheetProtection algorithmName="SHA-512" hashValue="9fwL/Lv9rbGwD27f+vAEzp5cj3HzfvxAhze4qWxtJyOQyqnFZv8BtqNYuiuOCgSiHEGQ8ViGgR0r6UNvaNw4WQ==" saltValue="RqwedUgfT0F8fWiOvT3A5w==" spinCount="100000" sheet="1" scenarios="1" sort="0" autoFilter="0" pivotTables="0"/>
  <mergeCells count="1">
    <mergeCell ref="A1:O3"/>
  </mergeCells>
  <pageMargins left="0.7" right="0.7" top="0.75" bottom="0.75" header="0.3" footer="0.3"/>
  <drawing r:id="rId1"/>
  <extLst>
    <ext xmlns:x14="http://schemas.microsoft.com/office/spreadsheetml/2009/9/main" uri="{A8765BA9-456A-4dab-B4F3-ACF838C121DE}">
      <x14:slicerList>
        <x14:slicer r:id="rId2"/>
      </x14:slicerList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27A30D-2D07-4B61-B0BA-F33C53053CE4}">
  <dimension ref="A1:N16"/>
  <sheetViews>
    <sheetView showGridLines="0" topLeftCell="A4" zoomScale="90" zoomScaleNormal="90" workbookViewId="0">
      <selection activeCell="I23" sqref="I23"/>
    </sheetView>
  </sheetViews>
  <sheetFormatPr baseColWidth="10" defaultColWidth="11.44140625" defaultRowHeight="14.4" x14ac:dyDescent="0.3"/>
  <cols>
    <col min="1" max="5" width="11.44140625" style="8"/>
    <col min="6" max="6" width="1.5546875" style="8" customWidth="1"/>
    <col min="7" max="7" width="27.88671875" style="8" bestFit="1" customWidth="1"/>
    <col min="8" max="8" width="10.5546875" style="8" bestFit="1" customWidth="1"/>
    <col min="9" max="16384" width="11.44140625" style="8"/>
  </cols>
  <sheetData>
    <row r="1" spans="1:14" x14ac:dyDescent="0.3">
      <c r="A1" s="40" t="s">
        <v>115</v>
      </c>
      <c r="B1" s="41"/>
      <c r="C1" s="41"/>
      <c r="D1" s="41"/>
      <c r="E1" s="41"/>
      <c r="F1" s="41"/>
      <c r="G1" s="41"/>
      <c r="H1" s="41"/>
      <c r="I1" s="41"/>
      <c r="J1" s="41"/>
      <c r="K1" s="41"/>
      <c r="L1" s="41"/>
      <c r="M1" s="41"/>
      <c r="N1" s="41"/>
    </row>
    <row r="2" spans="1:14" x14ac:dyDescent="0.3">
      <c r="A2" s="41"/>
      <c r="B2" s="41"/>
      <c r="C2" s="41"/>
      <c r="D2" s="41"/>
      <c r="E2" s="41"/>
      <c r="F2" s="41"/>
      <c r="G2" s="41"/>
      <c r="H2" s="41"/>
      <c r="I2" s="41"/>
      <c r="J2" s="41"/>
      <c r="K2" s="41"/>
      <c r="L2" s="41"/>
      <c r="M2" s="41"/>
      <c r="N2" s="41"/>
    </row>
    <row r="3" spans="1:14" x14ac:dyDescent="0.3">
      <c r="A3" s="41"/>
      <c r="B3" s="41"/>
      <c r="C3" s="41"/>
      <c r="D3" s="41"/>
      <c r="E3" s="41"/>
      <c r="F3" s="41"/>
      <c r="G3" s="41"/>
      <c r="H3" s="41"/>
      <c r="I3" s="41"/>
      <c r="J3" s="41"/>
      <c r="K3" s="41"/>
      <c r="L3" s="41"/>
      <c r="M3" s="41"/>
      <c r="N3" s="41"/>
    </row>
    <row r="5" spans="1:14" x14ac:dyDescent="0.3">
      <c r="G5" s="3" t="s">
        <v>57</v>
      </c>
      <c r="H5" t="s">
        <v>58</v>
      </c>
    </row>
    <row r="6" spans="1:14" x14ac:dyDescent="0.3">
      <c r="G6" s="4" t="s">
        <v>44</v>
      </c>
      <c r="H6" s="6">
        <v>0.93144084988255393</v>
      </c>
    </row>
    <row r="7" spans="1:14" x14ac:dyDescent="0.3">
      <c r="G7" s="4" t="s">
        <v>130</v>
      </c>
      <c r="H7" s="6">
        <v>3.3071748878923765E-2</v>
      </c>
    </row>
    <row r="8" spans="1:14" x14ac:dyDescent="0.3">
      <c r="G8" s="4" t="s">
        <v>126</v>
      </c>
      <c r="H8" s="6">
        <v>2.3475870168695279E-2</v>
      </c>
    </row>
    <row r="9" spans="1:14" x14ac:dyDescent="0.3">
      <c r="G9" s="4" t="s">
        <v>135</v>
      </c>
      <c r="H9" s="6">
        <v>4.2173820200726029E-3</v>
      </c>
    </row>
    <row r="10" spans="1:14" x14ac:dyDescent="0.3">
      <c r="G10" s="4" t="s">
        <v>131</v>
      </c>
      <c r="H10" s="6">
        <v>3.0295750587230408E-3</v>
      </c>
    </row>
    <row r="11" spans="1:14" x14ac:dyDescent="0.3">
      <c r="G11" s="4" t="s">
        <v>128</v>
      </c>
      <c r="H11" s="6">
        <v>1.6816143497757848E-3</v>
      </c>
    </row>
    <row r="12" spans="1:14" x14ac:dyDescent="0.3">
      <c r="G12" s="4" t="s">
        <v>127</v>
      </c>
      <c r="H12" s="6">
        <v>1.0409993593850095E-3</v>
      </c>
    </row>
    <row r="13" spans="1:14" x14ac:dyDescent="0.3">
      <c r="G13" s="4" t="s">
        <v>137</v>
      </c>
      <c r="H13" s="6">
        <v>9.2088404868673928E-4</v>
      </c>
    </row>
    <row r="14" spans="1:14" x14ac:dyDescent="0.3">
      <c r="G14" s="4" t="s">
        <v>56</v>
      </c>
      <c r="H14" s="6">
        <v>7.3403800982276316E-4</v>
      </c>
    </row>
    <row r="15" spans="1:14" x14ac:dyDescent="0.3">
      <c r="G15" s="4" t="s">
        <v>129</v>
      </c>
      <c r="H15" s="6">
        <v>3.8703822336109332E-4</v>
      </c>
    </row>
    <row r="16" spans="1:14" x14ac:dyDescent="0.3">
      <c r="G16" s="4" t="s">
        <v>17</v>
      </c>
      <c r="H16" s="6">
        <v>1</v>
      </c>
    </row>
  </sheetData>
  <sheetProtection algorithmName="SHA-512" hashValue="pB0eBWxtwMDXR8a74uM1dt/S6BurEqahjj1bT1BHIBBzCuXjBeaOXqiEs84obMbin6CObKM6xNgLxePv2aiMmg==" saltValue="wQhqGShsWZn/pnxJJmq7Ew==" spinCount="100000" sheet="1" scenarios="1" sort="0" autoFilter="0" pivotTables="0"/>
  <mergeCells count="1">
    <mergeCell ref="A1:N3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21623C-9C23-4265-A52C-8650B0BEBB17}">
  <dimension ref="A1:O19"/>
  <sheetViews>
    <sheetView showGridLines="0" zoomScale="90" zoomScaleNormal="90" workbookViewId="0">
      <selection activeCell="C8" sqref="C8"/>
    </sheetView>
  </sheetViews>
  <sheetFormatPr baseColWidth="10" defaultColWidth="11.44140625" defaultRowHeight="14.4" x14ac:dyDescent="0.3"/>
  <cols>
    <col min="1" max="16384" width="11.44140625" style="7"/>
  </cols>
  <sheetData>
    <row r="1" spans="1:15" ht="15" customHeight="1" x14ac:dyDescent="0.3">
      <c r="A1" s="40" t="s">
        <v>112</v>
      </c>
      <c r="B1" s="40"/>
      <c r="C1" s="40"/>
      <c r="D1" s="40"/>
      <c r="E1" s="40"/>
      <c r="F1" s="40"/>
      <c r="G1" s="40"/>
      <c r="H1" s="40"/>
      <c r="I1" s="40"/>
      <c r="J1" s="40"/>
      <c r="K1" s="40"/>
      <c r="L1" s="40"/>
      <c r="M1" s="40"/>
      <c r="N1" s="40"/>
      <c r="O1" s="40"/>
    </row>
    <row r="2" spans="1:15" ht="15" customHeight="1" x14ac:dyDescent="0.3">
      <c r="A2" s="40"/>
      <c r="B2" s="40"/>
      <c r="C2" s="40"/>
      <c r="D2" s="40"/>
      <c r="E2" s="40"/>
      <c r="F2" s="40"/>
      <c r="G2" s="40"/>
      <c r="H2" s="40"/>
      <c r="I2" s="40"/>
      <c r="J2" s="40"/>
      <c r="K2" s="40"/>
      <c r="L2" s="40"/>
      <c r="M2" s="40"/>
      <c r="N2" s="40"/>
      <c r="O2" s="40"/>
    </row>
    <row r="3" spans="1:15" ht="15" customHeight="1" x14ac:dyDescent="0.3">
      <c r="A3" s="40"/>
      <c r="B3" s="40"/>
      <c r="C3" s="40"/>
      <c r="D3" s="40"/>
      <c r="E3" s="40"/>
      <c r="F3" s="40"/>
      <c r="G3" s="40"/>
      <c r="H3" s="40"/>
      <c r="I3" s="40"/>
      <c r="J3" s="40"/>
      <c r="K3" s="40"/>
      <c r="L3" s="40"/>
      <c r="M3" s="40"/>
      <c r="N3" s="40"/>
      <c r="O3" s="40"/>
    </row>
    <row r="4" spans="1:15" ht="15" thickBot="1" x14ac:dyDescent="0.35"/>
    <row r="5" spans="1:15" x14ac:dyDescent="0.3">
      <c r="C5" s="42">
        <f>GETPIVOTDATA("[Measures].[Recuento de Género]",'2a3a'!$A$3,"[RegularNoregular2019].[Género]","[RegularNoregular2019].[Género].&amp;[Femenino]")</f>
        <v>0.87680792691047593</v>
      </c>
    </row>
    <row r="6" spans="1:15" x14ac:dyDescent="0.3">
      <c r="C6" s="43"/>
    </row>
    <row r="7" spans="1:15" ht="15" thickBot="1" x14ac:dyDescent="0.35">
      <c r="C7" s="44"/>
    </row>
    <row r="10" spans="1:15" ht="15" thickBot="1" x14ac:dyDescent="0.35"/>
    <row r="11" spans="1:15" x14ac:dyDescent="0.3">
      <c r="C11" s="42">
        <f>GETPIVOTDATA("[Measures].[Recuento de Género]",'2a3a'!$A$3,"[RegularNoregular2019].[Género]","[RegularNoregular2019].[Género].&amp;[Intersexual]")</f>
        <v>2.9299736302373279E-4</v>
      </c>
    </row>
    <row r="12" spans="1:15" x14ac:dyDescent="0.3">
      <c r="C12" s="43"/>
    </row>
    <row r="13" spans="1:15" ht="15" thickBot="1" x14ac:dyDescent="0.35">
      <c r="C13" s="44"/>
    </row>
    <row r="16" spans="1:15" ht="15" thickBot="1" x14ac:dyDescent="0.35"/>
    <row r="17" spans="3:3" x14ac:dyDescent="0.3">
      <c r="C17" s="42">
        <f>GETPIVOTDATA("[Measures].[Recuento de Género]",'2a3a'!$A$3,"[RegularNoregular2019].[Género]","[RegularNoregular2019].[Género].&amp;[Masculino]")</f>
        <v>0.12289907572650027</v>
      </c>
    </row>
    <row r="18" spans="3:3" x14ac:dyDescent="0.3">
      <c r="C18" s="43"/>
    </row>
    <row r="19" spans="3:3" ht="15" thickBot="1" x14ac:dyDescent="0.35">
      <c r="C19" s="44"/>
    </row>
  </sheetData>
  <sheetProtection algorithmName="SHA-512" hashValue="wyNNGB2rINTE9iiqbmzxdxfntcgkKuGss30mxkMTamznb8X0SfV17XS1IGT9BzNI+PgwERQ3IULhxNk4meojnw==" saltValue="WmJ5RIVzWJzBMjcXlFc3qg==" spinCount="100000" sheet="1" scenarios="1" sort="0" autoFilter="0" pivotTables="0"/>
  <mergeCells count="4">
    <mergeCell ref="A1:O3"/>
    <mergeCell ref="C5:C7"/>
    <mergeCell ref="C11:C13"/>
    <mergeCell ref="C17:C19"/>
  </mergeCells>
  <pageMargins left="0.7" right="0.7" top="0.75" bottom="0.75" header="0.3" footer="0.3"/>
  <drawing r:id="rId1"/>
  <extLst>
    <ext xmlns:x14="http://schemas.microsoft.com/office/spreadsheetml/2009/9/main" uri="{A8765BA9-456A-4dab-B4F3-ACF838C121DE}">
      <x14:slicerList>
        <x14:slicer r:id="rId2"/>
      </x14:slicerList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5EF009-AD13-4CA0-B7AB-AF7CCB633BC7}">
  <dimension ref="A1:N12"/>
  <sheetViews>
    <sheetView showGridLines="0" zoomScale="90" zoomScaleNormal="90" workbookViewId="0">
      <selection activeCell="F5" sqref="F5"/>
    </sheetView>
  </sheetViews>
  <sheetFormatPr baseColWidth="10" defaultColWidth="11.44140625" defaultRowHeight="14.4" x14ac:dyDescent="0.3"/>
  <cols>
    <col min="1" max="5" width="11.44140625" style="8"/>
    <col min="6" max="6" width="17.33203125" style="8" bestFit="1" customWidth="1"/>
    <col min="7" max="7" width="9.5546875" style="8" bestFit="1" customWidth="1"/>
    <col min="8" max="8" width="8.5546875" style="8" bestFit="1" customWidth="1"/>
    <col min="9" max="9" width="12.5546875" style="8" bestFit="1" customWidth="1"/>
    <col min="10" max="16384" width="11.44140625" style="8"/>
  </cols>
  <sheetData>
    <row r="1" spans="1:14" x14ac:dyDescent="0.3">
      <c r="A1" s="40" t="s">
        <v>59</v>
      </c>
      <c r="B1" s="41"/>
      <c r="C1" s="41"/>
      <c r="D1" s="41"/>
      <c r="E1" s="41"/>
      <c r="F1" s="41"/>
      <c r="G1" s="41"/>
      <c r="H1" s="41"/>
      <c r="I1" s="41"/>
      <c r="J1" s="41"/>
      <c r="K1" s="41"/>
      <c r="L1" s="41"/>
      <c r="M1" s="41"/>
      <c r="N1" s="41"/>
    </row>
    <row r="2" spans="1:14" x14ac:dyDescent="0.3">
      <c r="A2" s="41"/>
      <c r="B2" s="41"/>
      <c r="C2" s="41"/>
      <c r="D2" s="41"/>
      <c r="E2" s="41"/>
      <c r="F2" s="41"/>
      <c r="G2" s="41"/>
      <c r="H2" s="41"/>
      <c r="I2" s="41"/>
      <c r="J2" s="41"/>
      <c r="K2" s="41"/>
      <c r="L2" s="41"/>
      <c r="M2" s="41"/>
      <c r="N2" s="41"/>
    </row>
    <row r="3" spans="1:14" x14ac:dyDescent="0.3">
      <c r="A3" s="41"/>
      <c r="B3" s="41"/>
      <c r="C3" s="41"/>
      <c r="D3" s="41"/>
      <c r="E3" s="41"/>
      <c r="F3" s="41"/>
      <c r="G3" s="41"/>
      <c r="H3" s="41"/>
      <c r="I3" s="41"/>
      <c r="J3" s="41"/>
      <c r="K3" s="41"/>
      <c r="L3" s="41"/>
      <c r="M3" s="41"/>
      <c r="N3" s="41"/>
    </row>
    <row r="5" spans="1:14" x14ac:dyDescent="0.3">
      <c r="F5" s="3" t="s">
        <v>59</v>
      </c>
      <c r="G5" s="3" t="s">
        <v>76</v>
      </c>
      <c r="H5"/>
      <c r="I5"/>
    </row>
    <row r="6" spans="1:14" x14ac:dyDescent="0.3">
      <c r="F6" s="3" t="s">
        <v>75</v>
      </c>
      <c r="G6" t="s">
        <v>67</v>
      </c>
      <c r="H6" t="s">
        <v>68</v>
      </c>
      <c r="I6" t="s">
        <v>17</v>
      </c>
    </row>
    <row r="7" spans="1:14" x14ac:dyDescent="0.3">
      <c r="F7" s="4" t="s">
        <v>70</v>
      </c>
      <c r="G7" s="6">
        <v>0.27091374099046733</v>
      </c>
      <c r="H7" s="6">
        <v>0.20915557381027949</v>
      </c>
      <c r="I7" s="6">
        <v>0.22684765812330154</v>
      </c>
    </row>
    <row r="8" spans="1:14" x14ac:dyDescent="0.3">
      <c r="F8" s="4" t="s">
        <v>71</v>
      </c>
      <c r="G8" s="6">
        <v>0.24236224133922343</v>
      </c>
      <c r="H8" s="6">
        <v>0.21266545936560685</v>
      </c>
      <c r="I8" s="6">
        <v>0.22117280332498535</v>
      </c>
    </row>
    <row r="9" spans="1:14" x14ac:dyDescent="0.3">
      <c r="F9" s="4" t="s">
        <v>72</v>
      </c>
      <c r="G9" s="6">
        <v>0.18637526156707743</v>
      </c>
      <c r="H9" s="6">
        <v>0.19731904486305846</v>
      </c>
      <c r="I9" s="6">
        <v>0.19418393989449564</v>
      </c>
    </row>
    <row r="10" spans="1:14" x14ac:dyDescent="0.3">
      <c r="F10" s="4" t="s">
        <v>73</v>
      </c>
      <c r="G10" s="6">
        <v>0.14861660079051384</v>
      </c>
      <c r="H10" s="6">
        <v>0.19278233108675766</v>
      </c>
      <c r="I10" s="6">
        <v>0.18013001545265625</v>
      </c>
    </row>
    <row r="11" spans="1:14" x14ac:dyDescent="0.3">
      <c r="F11" s="4" t="s">
        <v>74</v>
      </c>
      <c r="G11" s="6">
        <v>0.15173215531271797</v>
      </c>
      <c r="H11" s="6">
        <v>0.18807759087429757</v>
      </c>
      <c r="I11" s="6">
        <v>0.17766558320456119</v>
      </c>
    </row>
    <row r="12" spans="1:14" x14ac:dyDescent="0.3">
      <c r="F12" s="4" t="s">
        <v>17</v>
      </c>
      <c r="G12" s="6">
        <v>1</v>
      </c>
      <c r="H12" s="6">
        <v>1</v>
      </c>
      <c r="I12" s="6">
        <v>1</v>
      </c>
    </row>
  </sheetData>
  <sheetProtection algorithmName="SHA-512" hashValue="WZmG5g1H2rtvzoM3HtjHFKjgOYCgcyWAAzWov7aQL2hU+RI3+r4EbED2u7Wz2fg8aY+Colp9gCyXPL9HsL4lgg==" saltValue="GDxiVL0+c3Wq17dj6GZH+w==" spinCount="100000" sheet="1" scenarios="1" sort="0" autoFilter="0" pivotTables="0"/>
  <mergeCells count="1">
    <mergeCell ref="A1:N3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190B87-8D98-47DE-9CED-7B1A2CBBAE1C}">
  <dimension ref="A1:N3"/>
  <sheetViews>
    <sheetView showGridLines="0" zoomScaleNormal="100" workbookViewId="0">
      <selection sqref="A1:N3"/>
    </sheetView>
  </sheetViews>
  <sheetFormatPr baseColWidth="10" defaultColWidth="11.44140625" defaultRowHeight="14.4" x14ac:dyDescent="0.3"/>
  <cols>
    <col min="1" max="16384" width="11.44140625" style="8"/>
  </cols>
  <sheetData>
    <row r="1" spans="1:14" x14ac:dyDescent="0.3">
      <c r="A1" s="40" t="s">
        <v>116</v>
      </c>
      <c r="B1" s="41"/>
      <c r="C1" s="41"/>
      <c r="D1" s="41"/>
      <c r="E1" s="41"/>
      <c r="F1" s="41"/>
      <c r="G1" s="41"/>
      <c r="H1" s="41"/>
      <c r="I1" s="41"/>
      <c r="J1" s="41"/>
      <c r="K1" s="41"/>
      <c r="L1" s="41"/>
      <c r="M1" s="41"/>
      <c r="N1" s="41"/>
    </row>
    <row r="2" spans="1:14" x14ac:dyDescent="0.3">
      <c r="A2" s="41"/>
      <c r="B2" s="41"/>
      <c r="C2" s="41"/>
      <c r="D2" s="41"/>
      <c r="E2" s="41"/>
      <c r="F2" s="41"/>
      <c r="G2" s="41"/>
      <c r="H2" s="41"/>
      <c r="I2" s="41"/>
      <c r="J2" s="41"/>
      <c r="K2" s="41"/>
      <c r="L2" s="41"/>
      <c r="M2" s="41"/>
      <c r="N2" s="41"/>
    </row>
    <row r="3" spans="1:14" x14ac:dyDescent="0.3">
      <c r="A3" s="41"/>
      <c r="B3" s="41"/>
      <c r="C3" s="41"/>
      <c r="D3" s="41"/>
      <c r="E3" s="41"/>
      <c r="F3" s="41"/>
      <c r="G3" s="41"/>
      <c r="H3" s="41"/>
      <c r="I3" s="41"/>
      <c r="J3" s="41"/>
      <c r="K3" s="41"/>
      <c r="L3" s="41"/>
      <c r="M3" s="41"/>
      <c r="N3" s="41"/>
    </row>
  </sheetData>
  <sheetProtection algorithmName="SHA-512" hashValue="hLqLhoUmUA3BLNfdGasQGDWYPcjxNufw88shyBLTtD1RfaU7uMpEv9KmvlLiQoGGwpcWYfwzB97cBXfUUv6Kqw==" saltValue="hi+cVhI5Fv2xZ/nqsMOhKg==" spinCount="100000" sheet="1" scenarios="1" sort="0" autoFilter="0" pivotTables="0"/>
  <mergeCells count="1">
    <mergeCell ref="A1:N3"/>
  </mergeCells>
  <pageMargins left="0.7" right="0.7" top="0.75" bottom="0.75" header="0.3" footer="0.3"/>
  <drawing r:id="rId1"/>
  <extLst>
    <ext xmlns:x14="http://schemas.microsoft.com/office/spreadsheetml/2009/9/main" uri="{A8765BA9-456A-4dab-B4F3-ACF838C121DE}">
      <x14:slicerList>
        <x14:slicer r:id="rId2"/>
      </x14:slicerList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CC078-FBCD-4B51-A5DF-320651CC753C}">
  <dimension ref="A1:O10"/>
  <sheetViews>
    <sheetView showGridLines="0" zoomScale="90" zoomScaleNormal="90" workbookViewId="0">
      <selection sqref="A1:O3"/>
    </sheetView>
  </sheetViews>
  <sheetFormatPr baseColWidth="10" defaultColWidth="11.44140625" defaultRowHeight="14.4" x14ac:dyDescent="0.3"/>
  <cols>
    <col min="1" max="1" width="17.33203125" style="8" bestFit="1" customWidth="1"/>
    <col min="2" max="2" width="16.5546875" style="8" bestFit="1" customWidth="1"/>
    <col min="3" max="16384" width="11.44140625" style="8"/>
  </cols>
  <sheetData>
    <row r="1" spans="1:15" x14ac:dyDescent="0.3">
      <c r="A1" s="40" t="s">
        <v>61</v>
      </c>
      <c r="B1" s="40"/>
      <c r="C1" s="40"/>
      <c r="D1" s="40"/>
      <c r="E1" s="40"/>
      <c r="F1" s="40"/>
      <c r="G1" s="40"/>
      <c r="H1" s="40"/>
      <c r="I1" s="40"/>
      <c r="J1" s="40"/>
      <c r="K1" s="40"/>
      <c r="L1" s="40"/>
      <c r="M1" s="40"/>
      <c r="N1" s="40"/>
      <c r="O1" s="40"/>
    </row>
    <row r="2" spans="1:15" x14ac:dyDescent="0.3">
      <c r="A2" s="40"/>
      <c r="B2" s="40"/>
      <c r="C2" s="40"/>
      <c r="D2" s="40"/>
      <c r="E2" s="40"/>
      <c r="F2" s="40"/>
      <c r="G2" s="40"/>
      <c r="H2" s="40"/>
      <c r="I2" s="40"/>
      <c r="J2" s="40"/>
      <c r="K2" s="40"/>
      <c r="L2" s="40"/>
      <c r="M2" s="40"/>
      <c r="N2" s="40"/>
      <c r="O2" s="40"/>
    </row>
    <row r="3" spans="1:15" x14ac:dyDescent="0.3">
      <c r="A3" s="40"/>
      <c r="B3" s="40"/>
      <c r="C3" s="40"/>
      <c r="D3" s="40"/>
      <c r="E3" s="40"/>
      <c r="F3" s="40"/>
      <c r="G3" s="40"/>
      <c r="H3" s="40"/>
      <c r="I3" s="40"/>
      <c r="J3" s="40"/>
      <c r="K3" s="40"/>
      <c r="L3" s="40"/>
      <c r="M3" s="40"/>
      <c r="N3" s="40"/>
      <c r="O3" s="40"/>
    </row>
    <row r="4" spans="1:15" x14ac:dyDescent="0.3">
      <c r="A4" s="3" t="s">
        <v>75</v>
      </c>
      <c r="B4" t="s">
        <v>29</v>
      </c>
    </row>
    <row r="5" spans="1:15" x14ac:dyDescent="0.3">
      <c r="A5" s="4" t="s">
        <v>70</v>
      </c>
      <c r="B5" s="14">
        <v>25.444623060081657</v>
      </c>
    </row>
    <row r="6" spans="1:15" x14ac:dyDescent="0.3">
      <c r="A6" s="4" t="s">
        <v>71</v>
      </c>
      <c r="B6" s="14">
        <v>27.086532647484439</v>
      </c>
    </row>
    <row r="7" spans="1:15" x14ac:dyDescent="0.3">
      <c r="A7" s="4" t="s">
        <v>72</v>
      </c>
      <c r="B7" s="14">
        <v>27.534222692787559</v>
      </c>
    </row>
    <row r="8" spans="1:15" x14ac:dyDescent="0.3">
      <c r="A8" s="4" t="s">
        <v>73</v>
      </c>
      <c r="B8" s="14">
        <v>27.523250019717128</v>
      </c>
    </row>
    <row r="9" spans="1:15" x14ac:dyDescent="0.3">
      <c r="A9" s="4" t="s">
        <v>74</v>
      </c>
      <c r="B9" s="14">
        <v>26.886463996597953</v>
      </c>
    </row>
    <row r="10" spans="1:15" x14ac:dyDescent="0.3">
      <c r="A10" s="4" t="s">
        <v>17</v>
      </c>
      <c r="B10" s="14">
        <v>26.844373077445201</v>
      </c>
    </row>
  </sheetData>
  <sheetProtection algorithmName="SHA-512" hashValue="MvlBnmZMAe040zdoUqB2P0ZAb0/RqD+vZqQzriv4kIiotaAzIK6VKLtw9QbFqk0YMjhfvWHtsPu5duOlShSbeA==" saltValue="P/jwrWoQwuQmAOpNW2zvbg==" spinCount="100000" sheet="1" scenarios="1" sort="0" autoFilter="0" pivotTables="0"/>
  <mergeCells count="1">
    <mergeCell ref="A1:O3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5406C4-389D-479D-B990-4C3376491A41}">
  <dimension ref="A1:O3"/>
  <sheetViews>
    <sheetView showGridLines="0" zoomScaleNormal="100" workbookViewId="0">
      <selection sqref="A1:O3"/>
    </sheetView>
  </sheetViews>
  <sheetFormatPr baseColWidth="10" defaultColWidth="11.44140625" defaultRowHeight="14.4" x14ac:dyDescent="0.3"/>
  <cols>
    <col min="1" max="16384" width="11.44140625" style="8"/>
  </cols>
  <sheetData>
    <row r="1" spans="1:15" x14ac:dyDescent="0.3">
      <c r="A1" s="40" t="s">
        <v>62</v>
      </c>
      <c r="B1" s="40"/>
      <c r="C1" s="40"/>
      <c r="D1" s="40"/>
      <c r="E1" s="40"/>
      <c r="F1" s="40"/>
      <c r="G1" s="40"/>
      <c r="H1" s="40"/>
      <c r="I1" s="40"/>
      <c r="J1" s="40"/>
      <c r="K1" s="40"/>
      <c r="L1" s="40"/>
      <c r="M1" s="40"/>
      <c r="N1" s="40"/>
      <c r="O1" s="40"/>
    </row>
    <row r="2" spans="1:15" x14ac:dyDescent="0.3">
      <c r="A2" s="40"/>
      <c r="B2" s="40"/>
      <c r="C2" s="40"/>
      <c r="D2" s="40"/>
      <c r="E2" s="40"/>
      <c r="F2" s="40"/>
      <c r="G2" s="40"/>
      <c r="H2" s="40"/>
      <c r="I2" s="40"/>
      <c r="J2" s="40"/>
      <c r="K2" s="40"/>
      <c r="L2" s="40"/>
      <c r="M2" s="40"/>
      <c r="N2" s="40"/>
      <c r="O2" s="40"/>
    </row>
    <row r="3" spans="1:15" x14ac:dyDescent="0.3">
      <c r="A3" s="40"/>
      <c r="B3" s="40"/>
      <c r="C3" s="40"/>
      <c r="D3" s="40"/>
      <c r="E3" s="40"/>
      <c r="F3" s="40"/>
      <c r="G3" s="40"/>
      <c r="H3" s="40"/>
      <c r="I3" s="40"/>
      <c r="J3" s="40"/>
      <c r="K3" s="40"/>
      <c r="L3" s="40"/>
      <c r="M3" s="40"/>
      <c r="N3" s="40"/>
      <c r="O3" s="40"/>
    </row>
  </sheetData>
  <sheetProtection algorithmName="SHA-512" hashValue="lmGCgWjiQOioAhi0jAY11+z1rfaQMmjEHyD1L3qxxxLu60aeZGocoRnmQv3nWgbG1d5ebFfDaw7DZkbG7ks1JQ==" saltValue="ovF3jVrm60nsBFik6JS74g==" spinCount="100000" sheet="1" scenarios="1" sort="0" autoFilter="0" pivotTables="0"/>
  <mergeCells count="1">
    <mergeCell ref="A1:O3"/>
  </mergeCells>
  <pageMargins left="0.7" right="0.7" top="0.75" bottom="0.75" header="0.3" footer="0.3"/>
  <drawing r:id="rId1"/>
  <extLst>
    <ext xmlns:x14="http://schemas.microsoft.com/office/spreadsheetml/2009/9/main" uri="{A8765BA9-456A-4dab-B4F3-ACF838C121DE}">
      <x14:slicerList>
        <x14:slicer r:id="rId2"/>
      </x14:slicerList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A82EA1-11A4-4D69-AF9D-DB415D4F24ED}">
  <dimension ref="A1:O3"/>
  <sheetViews>
    <sheetView showGridLines="0" topLeftCell="A7" zoomScaleNormal="100" workbookViewId="0">
      <selection sqref="A1:O3"/>
    </sheetView>
  </sheetViews>
  <sheetFormatPr baseColWidth="10" defaultColWidth="11.44140625" defaultRowHeight="14.4" x14ac:dyDescent="0.3"/>
  <cols>
    <col min="1" max="16384" width="11.44140625" style="8"/>
  </cols>
  <sheetData>
    <row r="1" spans="1:15" x14ac:dyDescent="0.3">
      <c r="A1" s="40" t="s">
        <v>118</v>
      </c>
      <c r="B1" s="40"/>
      <c r="C1" s="40"/>
      <c r="D1" s="40"/>
      <c r="E1" s="40"/>
      <c r="F1" s="40"/>
      <c r="G1" s="40"/>
      <c r="H1" s="40"/>
      <c r="I1" s="40"/>
      <c r="J1" s="40"/>
      <c r="K1" s="40"/>
      <c r="L1" s="40"/>
      <c r="M1" s="40"/>
      <c r="N1" s="40"/>
      <c r="O1" s="40"/>
    </row>
    <row r="2" spans="1:15" x14ac:dyDescent="0.3">
      <c r="A2" s="40"/>
      <c r="B2" s="40"/>
      <c r="C2" s="40"/>
      <c r="D2" s="40"/>
      <c r="E2" s="40"/>
      <c r="F2" s="40"/>
      <c r="G2" s="40"/>
      <c r="H2" s="40"/>
      <c r="I2" s="40"/>
      <c r="J2" s="40"/>
      <c r="K2" s="40"/>
      <c r="L2" s="40"/>
      <c r="M2" s="40"/>
      <c r="N2" s="40"/>
      <c r="O2" s="40"/>
    </row>
    <row r="3" spans="1:15" x14ac:dyDescent="0.3">
      <c r="A3" s="40"/>
      <c r="B3" s="40"/>
      <c r="C3" s="40"/>
      <c r="D3" s="40"/>
      <c r="E3" s="40"/>
      <c r="F3" s="40"/>
      <c r="G3" s="40"/>
      <c r="H3" s="40"/>
      <c r="I3" s="40"/>
      <c r="J3" s="40"/>
      <c r="K3" s="40"/>
      <c r="L3" s="40"/>
      <c r="M3" s="40"/>
      <c r="N3" s="40"/>
      <c r="O3" s="40"/>
    </row>
  </sheetData>
  <sheetProtection algorithmName="SHA-512" hashValue="R/BGYw/JDh9Xx+Gt6Ljc4zUVQImcPcyUE8axmqd7VU4d3beUtXViZm0eAr01l7U7zw7a6lKukzMsmsaccihcnA==" saltValue="OPmspmvBHLdLgXO6DWrGIg==" spinCount="100000" sheet="1" scenarios="1" sort="0" autoFilter="0" pivotTables="0"/>
  <mergeCells count="1">
    <mergeCell ref="A1:O3"/>
  </mergeCells>
  <pageMargins left="0.7" right="0.7" top="0.75" bottom="0.75" header="0.3" footer="0.3"/>
  <drawing r:id="rId1"/>
  <extLst>
    <ext xmlns:x14="http://schemas.microsoft.com/office/spreadsheetml/2009/9/main" uri="{A8765BA9-456A-4dab-B4F3-ACF838C121DE}">
      <x14:slicerList>
        <x14:slicer r:id="rId2"/>
      </x14:slicerList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46A7C9-C983-4A8C-8A10-9820E3162220}">
  <dimension ref="A1:Q19"/>
  <sheetViews>
    <sheetView showGridLines="0" zoomScale="80" zoomScaleNormal="80" workbookViewId="0">
      <selection sqref="A1:Q3"/>
    </sheetView>
  </sheetViews>
  <sheetFormatPr baseColWidth="10" defaultColWidth="11.44140625" defaultRowHeight="14.4" x14ac:dyDescent="0.3"/>
  <cols>
    <col min="1" max="1" width="4" style="8" customWidth="1"/>
    <col min="2" max="2" width="17.88671875" style="8" bestFit="1" customWidth="1"/>
    <col min="3" max="3" width="8.44140625" style="8" bestFit="1" customWidth="1"/>
    <col min="4" max="4" width="7.109375" style="8" bestFit="1" customWidth="1"/>
    <col min="5" max="5" width="12.88671875" style="8" bestFit="1" customWidth="1"/>
    <col min="6" max="6" width="11.44140625" style="8"/>
    <col min="7" max="7" width="28.6640625" style="8" bestFit="1" customWidth="1"/>
    <col min="8" max="8" width="8.44140625" style="8" bestFit="1" customWidth="1"/>
    <col min="9" max="9" width="5.88671875" style="8" bestFit="1" customWidth="1"/>
    <col min="10" max="10" width="12.88671875" style="8" bestFit="1" customWidth="1"/>
    <col min="11" max="11" width="7.5546875" style="8" customWidth="1"/>
    <col min="12" max="16384" width="11.44140625" style="8"/>
  </cols>
  <sheetData>
    <row r="1" spans="1:17" x14ac:dyDescent="0.3">
      <c r="A1" s="40" t="s">
        <v>63</v>
      </c>
      <c r="B1" s="41"/>
      <c r="C1" s="41"/>
      <c r="D1" s="41"/>
      <c r="E1" s="41"/>
      <c r="F1" s="41"/>
      <c r="G1" s="41"/>
      <c r="H1" s="41"/>
      <c r="I1" s="41"/>
      <c r="J1" s="41"/>
      <c r="K1" s="41"/>
      <c r="L1" s="41"/>
      <c r="M1" s="41"/>
      <c r="N1" s="41"/>
      <c r="O1" s="41"/>
      <c r="P1" s="41"/>
      <c r="Q1" s="41"/>
    </row>
    <row r="2" spans="1:17" x14ac:dyDescent="0.3">
      <c r="A2" s="41"/>
      <c r="B2" s="41"/>
      <c r="C2" s="41"/>
      <c r="D2" s="41"/>
      <c r="E2" s="41"/>
      <c r="F2" s="41"/>
      <c r="G2" s="41"/>
      <c r="H2" s="41"/>
      <c r="I2" s="41"/>
      <c r="J2" s="41"/>
      <c r="K2" s="41"/>
      <c r="L2" s="41"/>
      <c r="M2" s="41"/>
      <c r="N2" s="41"/>
      <c r="O2" s="41"/>
      <c r="P2" s="41"/>
      <c r="Q2" s="41"/>
    </row>
    <row r="3" spans="1:17" x14ac:dyDescent="0.3">
      <c r="A3" s="41"/>
      <c r="B3" s="41"/>
      <c r="C3" s="41"/>
      <c r="D3" s="41"/>
      <c r="E3" s="41"/>
      <c r="F3" s="41"/>
      <c r="G3" s="41"/>
      <c r="H3" s="41"/>
      <c r="I3" s="41"/>
      <c r="J3" s="41"/>
      <c r="K3" s="41"/>
      <c r="L3" s="41"/>
      <c r="M3" s="41"/>
      <c r="N3" s="41"/>
      <c r="O3" s="41"/>
      <c r="P3" s="41"/>
      <c r="Q3" s="41"/>
    </row>
    <row r="4" spans="1:17" x14ac:dyDescent="0.3">
      <c r="G4" s="3" t="s">
        <v>29</v>
      </c>
      <c r="H4" s="3" t="s">
        <v>100</v>
      </c>
      <c r="I4"/>
      <c r="J4"/>
    </row>
    <row r="5" spans="1:17" x14ac:dyDescent="0.3">
      <c r="G5" s="3" t="s">
        <v>75</v>
      </c>
      <c r="H5" t="s">
        <v>54</v>
      </c>
      <c r="I5" t="s">
        <v>53</v>
      </c>
      <c r="J5" t="s">
        <v>17</v>
      </c>
    </row>
    <row r="6" spans="1:17" x14ac:dyDescent="0.3">
      <c r="G6" s="4" t="s">
        <v>70</v>
      </c>
      <c r="H6" s="14">
        <v>25.489729497743689</v>
      </c>
      <c r="I6" s="14">
        <v>25.242618343124537</v>
      </c>
      <c r="J6" s="14">
        <v>25.444623060081657</v>
      </c>
    </row>
    <row r="7" spans="1:17" x14ac:dyDescent="0.3">
      <c r="G7" s="4" t="s">
        <v>71</v>
      </c>
      <c r="H7" s="14">
        <v>27.10898174271404</v>
      </c>
      <c r="I7" s="14">
        <v>26.966889855878961</v>
      </c>
      <c r="J7" s="14">
        <v>27.086532647484439</v>
      </c>
    </row>
    <row r="8" spans="1:17" x14ac:dyDescent="0.3">
      <c r="G8" s="4" t="s">
        <v>72</v>
      </c>
      <c r="H8" s="14">
        <v>27.544895533438918</v>
      </c>
      <c r="I8" s="14">
        <v>27.460268510452803</v>
      </c>
      <c r="J8" s="14">
        <v>27.534222692787559</v>
      </c>
    </row>
    <row r="9" spans="1:17" x14ac:dyDescent="0.3">
      <c r="G9" s="4" t="s">
        <v>73</v>
      </c>
      <c r="H9" s="14">
        <v>27.499142710544287</v>
      </c>
      <c r="I9" s="14">
        <v>27.758392252739828</v>
      </c>
      <c r="J9" s="14">
        <v>27.523250019717128</v>
      </c>
    </row>
    <row r="10" spans="1:17" x14ac:dyDescent="0.3">
      <c r="B10" s="3" t="s">
        <v>99</v>
      </c>
      <c r="C10" s="3" t="s">
        <v>100</v>
      </c>
      <c r="D10"/>
      <c r="E10"/>
      <c r="G10" s="4" t="s">
        <v>74</v>
      </c>
      <c r="H10" s="14">
        <v>26.896153349642073</v>
      </c>
      <c r="I10" s="14">
        <v>26.793150809699785</v>
      </c>
      <c r="J10" s="14">
        <v>26.886463996597953</v>
      </c>
    </row>
    <row r="11" spans="1:17" x14ac:dyDescent="0.3">
      <c r="B11" s="3" t="s">
        <v>75</v>
      </c>
      <c r="C11" t="s">
        <v>54</v>
      </c>
      <c r="D11" t="s">
        <v>53</v>
      </c>
      <c r="E11" t="s">
        <v>17</v>
      </c>
      <c r="G11" s="4" t="s">
        <v>17</v>
      </c>
      <c r="H11" s="14">
        <v>26.88186978179807</v>
      </c>
      <c r="I11" s="14">
        <v>26.602652319899235</v>
      </c>
      <c r="J11" s="14">
        <v>26.844373077445201</v>
      </c>
    </row>
    <row r="12" spans="1:17" x14ac:dyDescent="0.3">
      <c r="B12" s="4" t="s">
        <v>70</v>
      </c>
      <c r="C12" s="14">
        <v>177.96772809200928</v>
      </c>
      <c r="D12" s="14">
        <v>160.10243716679361</v>
      </c>
      <c r="E12" s="14">
        <v>174.6817258527702</v>
      </c>
      <c r="G12" s="3" t="s">
        <v>101</v>
      </c>
      <c r="H12" s="3" t="s">
        <v>100</v>
      </c>
      <c r="I12"/>
      <c r="J12"/>
    </row>
    <row r="13" spans="1:17" x14ac:dyDescent="0.3">
      <c r="B13" s="4" t="s">
        <v>71</v>
      </c>
      <c r="C13" s="14">
        <v>175.24651986838774</v>
      </c>
      <c r="D13" s="14">
        <v>163.53853127833182</v>
      </c>
      <c r="E13" s="14">
        <v>173.40941745501104</v>
      </c>
      <c r="G13" s="3" t="s">
        <v>75</v>
      </c>
      <c r="H13" t="s">
        <v>54</v>
      </c>
      <c r="I13" t="s">
        <v>53</v>
      </c>
      <c r="J13" t="s">
        <v>17</v>
      </c>
    </row>
    <row r="14" spans="1:17" x14ac:dyDescent="0.3">
      <c r="B14" s="4" t="s">
        <v>72</v>
      </c>
      <c r="C14" s="14">
        <v>168.89171331559146</v>
      </c>
      <c r="D14" s="14">
        <v>154.28407643312102</v>
      </c>
      <c r="E14" s="14">
        <v>167.05213764337853</v>
      </c>
      <c r="G14" s="4" t="s">
        <v>70</v>
      </c>
      <c r="H14" s="14">
        <v>3.8277706249381005</v>
      </c>
      <c r="I14" s="14">
        <v>3.8964430436740205</v>
      </c>
      <c r="J14" s="14">
        <v>3.8401526221789251</v>
      </c>
    </row>
    <row r="15" spans="1:17" x14ac:dyDescent="0.3">
      <c r="B15" s="4" t="s">
        <v>73</v>
      </c>
      <c r="C15" s="14">
        <v>161.21004566210047</v>
      </c>
      <c r="D15" s="14">
        <v>157.58117195004803</v>
      </c>
      <c r="E15" s="14">
        <v>160.88306067688046</v>
      </c>
      <c r="G15" s="4" t="s">
        <v>71</v>
      </c>
      <c r="H15" s="14">
        <v>3.8612363773017662</v>
      </c>
      <c r="I15" s="14">
        <v>4.0216016859852477</v>
      </c>
      <c r="J15" s="14">
        <v>3.8855047041939086</v>
      </c>
    </row>
    <row r="16" spans="1:17" x14ac:dyDescent="0.3">
      <c r="B16" s="4" t="s">
        <v>74</v>
      </c>
      <c r="C16" s="14">
        <v>171.46741637831605</v>
      </c>
      <c r="D16" s="14">
        <v>153.3228346456693</v>
      </c>
      <c r="E16" s="14">
        <v>169.8531523642732</v>
      </c>
      <c r="G16" s="4" t="s">
        <v>72</v>
      </c>
      <c r="H16" s="14">
        <v>3.9739795411659551</v>
      </c>
      <c r="I16" s="14">
        <v>4.0458579881656807</v>
      </c>
      <c r="J16" s="14">
        <v>3.9824883985640489</v>
      </c>
    </row>
    <row r="17" spans="2:10" x14ac:dyDescent="0.3">
      <c r="B17" s="4" t="s">
        <v>17</v>
      </c>
      <c r="C17" s="14">
        <v>171.18967044489037</v>
      </c>
      <c r="D17" s="14">
        <v>158.79406549237498</v>
      </c>
      <c r="E17" s="14">
        <v>169.54556573005519</v>
      </c>
      <c r="G17" s="4" t="s">
        <v>73</v>
      </c>
      <c r="H17" s="14">
        <v>4.0637640729301587</v>
      </c>
      <c r="I17" s="14">
        <v>4.0588235294117645</v>
      </c>
      <c r="J17" s="14">
        <v>4.0633430550492164</v>
      </c>
    </row>
    <row r="18" spans="2:10" x14ac:dyDescent="0.3">
      <c r="G18" s="4" t="s">
        <v>74</v>
      </c>
      <c r="H18" s="14">
        <v>3.9494151446747385</v>
      </c>
      <c r="I18" s="14">
        <v>3.9468438538205981</v>
      </c>
      <c r="J18" s="14">
        <v>3.9491971077096442</v>
      </c>
    </row>
    <row r="19" spans="2:10" x14ac:dyDescent="0.3">
      <c r="G19" s="4" t="s">
        <v>17</v>
      </c>
      <c r="H19" s="14">
        <v>3.9341608522918192</v>
      </c>
      <c r="I19" s="14">
        <v>3.9835818853468328</v>
      </c>
      <c r="J19" s="14">
        <v>3.9403992953611273</v>
      </c>
    </row>
  </sheetData>
  <sheetProtection algorithmName="SHA-512" hashValue="XHibqLJYsCBPmMsc2XdNG4weqjbx6qKbble2fcPnf2OqRbees+MsEl9/AMxZfAUpJr9iLw+Sm+jB6PCPLz2Y7A==" saltValue="ZddulQAqDAKkYdkcnEnFHA==" spinCount="100000" sheet="1" scenarios="1" sort="0" autoFilter="0" pivotTables="0"/>
  <mergeCells count="1">
    <mergeCell ref="A1:Q3"/>
  </mergeCells>
  <pageMargins left="0.7" right="0.7" top="0.75" bottom="0.75" header="0.3" footer="0.3"/>
  <drawing r:id="rId4"/>
  <extLst>
    <ext xmlns:x14="http://schemas.microsoft.com/office/spreadsheetml/2009/9/main" uri="{A8765BA9-456A-4dab-B4F3-ACF838C121DE}">
      <x14:slicerList>
        <x14:slicer r:id="rId5"/>
      </x14:slicerList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F9B9D3-1AE7-4553-8ACA-5EAF464EEB0B}">
  <dimension ref="A1:O24"/>
  <sheetViews>
    <sheetView showGridLines="0" zoomScale="80" zoomScaleNormal="80" workbookViewId="0">
      <selection activeCell="L13" sqref="L13"/>
    </sheetView>
  </sheetViews>
  <sheetFormatPr baseColWidth="10" defaultColWidth="11.44140625" defaultRowHeight="14.4" x14ac:dyDescent="0.3"/>
  <cols>
    <col min="1" max="11" width="11.44140625" style="8"/>
    <col min="12" max="12" width="15.109375" style="8" bestFit="1" customWidth="1"/>
    <col min="13" max="13" width="10.88671875" style="8" bestFit="1" customWidth="1"/>
    <col min="14" max="14" width="8.6640625" style="8" bestFit="1" customWidth="1"/>
    <col min="15" max="15" width="12.88671875" style="8" bestFit="1" customWidth="1"/>
    <col min="16" max="16384" width="11.44140625" style="8"/>
  </cols>
  <sheetData>
    <row r="1" spans="1:15" x14ac:dyDescent="0.3">
      <c r="A1" s="40" t="s">
        <v>64</v>
      </c>
      <c r="B1" s="40"/>
      <c r="C1" s="40"/>
      <c r="D1" s="40"/>
      <c r="E1" s="40"/>
      <c r="F1" s="40"/>
      <c r="G1" s="40"/>
      <c r="H1" s="40"/>
      <c r="I1" s="40"/>
      <c r="J1" s="40"/>
      <c r="K1" s="40"/>
      <c r="L1" s="40"/>
      <c r="M1" s="40"/>
      <c r="N1" s="40"/>
      <c r="O1" s="40"/>
    </row>
    <row r="2" spans="1:15" x14ac:dyDescent="0.3">
      <c r="A2" s="40"/>
      <c r="B2" s="40"/>
      <c r="C2" s="40"/>
      <c r="D2" s="40"/>
      <c r="E2" s="40"/>
      <c r="F2" s="40"/>
      <c r="G2" s="40"/>
      <c r="H2" s="40"/>
      <c r="I2" s="40"/>
      <c r="J2" s="40"/>
      <c r="K2" s="40"/>
      <c r="L2" s="40"/>
      <c r="M2" s="40"/>
      <c r="N2" s="40"/>
      <c r="O2" s="40"/>
    </row>
    <row r="3" spans="1:15" x14ac:dyDescent="0.3">
      <c r="A3" s="40"/>
      <c r="B3" s="40"/>
      <c r="C3" s="40"/>
      <c r="D3" s="40"/>
      <c r="E3" s="40"/>
      <c r="F3" s="40"/>
      <c r="G3" s="40"/>
      <c r="H3" s="40"/>
      <c r="I3" s="40"/>
      <c r="J3" s="40"/>
      <c r="K3" s="40"/>
      <c r="L3" s="40"/>
      <c r="M3" s="40"/>
      <c r="N3" s="40"/>
      <c r="O3" s="40"/>
    </row>
    <row r="5" spans="1:15" ht="15" thickBot="1" x14ac:dyDescent="0.35">
      <c r="L5" s="3" t="s">
        <v>103</v>
      </c>
      <c r="M5" s="3" t="s">
        <v>105</v>
      </c>
      <c r="N5"/>
      <c r="O5"/>
    </row>
    <row r="6" spans="1:15" ht="15" thickTop="1" x14ac:dyDescent="0.3">
      <c r="D6" s="51" t="s">
        <v>108</v>
      </c>
      <c r="E6" s="52"/>
      <c r="I6" s="45" t="s">
        <v>120</v>
      </c>
      <c r="J6" s="46"/>
      <c r="L6" s="3" t="s">
        <v>104</v>
      </c>
      <c r="M6" t="s">
        <v>48</v>
      </c>
      <c r="N6" t="s">
        <v>49</v>
      </c>
      <c r="O6" t="s">
        <v>17</v>
      </c>
    </row>
    <row r="7" spans="1:15" x14ac:dyDescent="0.3">
      <c r="D7" s="53"/>
      <c r="E7" s="54"/>
      <c r="I7" s="47"/>
      <c r="J7" s="48"/>
      <c r="L7" s="4" t="s">
        <v>87</v>
      </c>
      <c r="M7" s="6">
        <v>6.5213983382975391E-2</v>
      </c>
      <c r="N7" s="6">
        <v>9.6782476129342848E-2</v>
      </c>
      <c r="O7" s="6">
        <v>9.1417686784862728E-2</v>
      </c>
    </row>
    <row r="8" spans="1:15" x14ac:dyDescent="0.3">
      <c r="D8" s="53"/>
      <c r="E8" s="54"/>
      <c r="I8" s="47"/>
      <c r="J8" s="48"/>
      <c r="L8" s="4" t="s">
        <v>89</v>
      </c>
      <c r="M8" s="6">
        <v>0.15182630506348957</v>
      </c>
      <c r="N8" s="6">
        <v>0.19894086496028243</v>
      </c>
      <c r="O8" s="6">
        <v>0.19093415742011108</v>
      </c>
    </row>
    <row r="9" spans="1:15" x14ac:dyDescent="0.3">
      <c r="D9" s="53"/>
      <c r="E9" s="54"/>
      <c r="I9" s="47"/>
      <c r="J9" s="48"/>
      <c r="L9" s="4" t="s">
        <v>86</v>
      </c>
      <c r="M9" s="6">
        <v>0.63395516538642416</v>
      </c>
      <c r="N9" s="6">
        <v>0.62267511835031697</v>
      </c>
      <c r="O9" s="6">
        <v>0.62459206372464138</v>
      </c>
    </row>
    <row r="10" spans="1:15" x14ac:dyDescent="0.3">
      <c r="D10" s="53"/>
      <c r="E10" s="54"/>
      <c r="I10" s="47"/>
      <c r="J10" s="48"/>
      <c r="L10" s="4" t="s">
        <v>49</v>
      </c>
      <c r="M10" s="6">
        <v>0.14477190782254271</v>
      </c>
      <c r="N10" s="6">
        <v>7.9419080478215512E-2</v>
      </c>
      <c r="O10" s="6">
        <v>9.0525222117139315E-2</v>
      </c>
    </row>
    <row r="11" spans="1:15" x14ac:dyDescent="0.3">
      <c r="D11" s="53"/>
      <c r="E11" s="54"/>
      <c r="I11" s="47"/>
      <c r="J11" s="48"/>
      <c r="L11" s="4" t="s">
        <v>88</v>
      </c>
      <c r="M11" s="6">
        <v>4.232638344568114E-3</v>
      </c>
      <c r="N11" s="6">
        <v>2.1824600818422532E-3</v>
      </c>
      <c r="O11" s="6">
        <v>2.5308699532455075E-3</v>
      </c>
    </row>
    <row r="12" spans="1:15" x14ac:dyDescent="0.3">
      <c r="D12" s="53"/>
      <c r="E12" s="54"/>
      <c r="I12" s="47"/>
      <c r="J12" s="48"/>
      <c r="L12" s="4" t="s">
        <v>17</v>
      </c>
      <c r="M12" s="6">
        <v>1</v>
      </c>
      <c r="N12" s="6">
        <v>1</v>
      </c>
      <c r="O12" s="6">
        <v>1</v>
      </c>
    </row>
    <row r="13" spans="1:15" ht="15" thickBot="1" x14ac:dyDescent="0.35">
      <c r="D13" s="55"/>
      <c r="E13" s="56"/>
      <c r="I13" s="49"/>
      <c r="J13" s="50"/>
    </row>
    <row r="14" spans="1:15" ht="15.6" thickTop="1" thickBot="1" x14ac:dyDescent="0.35"/>
    <row r="15" spans="1:15" ht="15.6" thickTop="1" thickBot="1" x14ac:dyDescent="0.35">
      <c r="L15" s="57" t="s">
        <v>110</v>
      </c>
      <c r="M15" s="58"/>
      <c r="N15" s="58"/>
      <c r="O15" s="59"/>
    </row>
    <row r="16" spans="1:15" ht="15" thickTop="1" x14ac:dyDescent="0.3">
      <c r="D16" s="69" t="s">
        <v>109</v>
      </c>
      <c r="E16" s="70"/>
      <c r="I16" s="51" t="s">
        <v>106</v>
      </c>
      <c r="J16" s="52"/>
      <c r="L16" s="60"/>
      <c r="M16" s="61"/>
      <c r="N16" s="61"/>
      <c r="O16" s="62"/>
    </row>
    <row r="17" spans="4:15" x14ac:dyDescent="0.3">
      <c r="D17" s="71"/>
      <c r="E17" s="72"/>
      <c r="I17" s="53"/>
      <c r="J17" s="54"/>
      <c r="L17" s="60"/>
      <c r="M17" s="61"/>
      <c r="N17" s="61"/>
      <c r="O17" s="62"/>
    </row>
    <row r="18" spans="4:15" ht="15" thickBot="1" x14ac:dyDescent="0.35">
      <c r="D18" s="71"/>
      <c r="E18" s="72"/>
      <c r="I18" s="53"/>
      <c r="J18" s="54"/>
      <c r="L18" s="63"/>
      <c r="M18" s="64"/>
      <c r="N18" s="64"/>
      <c r="O18" s="65"/>
    </row>
    <row r="19" spans="4:15" ht="15.6" thickTop="1" thickBot="1" x14ac:dyDescent="0.35">
      <c r="D19" s="71"/>
      <c r="E19" s="72"/>
      <c r="I19" s="53"/>
      <c r="J19" s="54"/>
    </row>
    <row r="20" spans="4:15" ht="15" thickTop="1" x14ac:dyDescent="0.3">
      <c r="D20" s="71"/>
      <c r="E20" s="72"/>
      <c r="I20" s="53"/>
      <c r="J20" s="54"/>
      <c r="L20" s="51" t="s">
        <v>107</v>
      </c>
      <c r="M20" s="66"/>
      <c r="N20" s="66"/>
      <c r="O20" s="52"/>
    </row>
    <row r="21" spans="4:15" x14ac:dyDescent="0.3">
      <c r="D21" s="71"/>
      <c r="E21" s="72"/>
      <c r="I21" s="53"/>
      <c r="J21" s="54"/>
      <c r="L21" s="53"/>
      <c r="M21" s="67"/>
      <c r="N21" s="67"/>
      <c r="O21" s="54"/>
    </row>
    <row r="22" spans="4:15" x14ac:dyDescent="0.3">
      <c r="D22" s="71"/>
      <c r="E22" s="72"/>
      <c r="I22" s="53"/>
      <c r="J22" s="54"/>
      <c r="L22" s="53"/>
      <c r="M22" s="67"/>
      <c r="N22" s="67"/>
      <c r="O22" s="54"/>
    </row>
    <row r="23" spans="4:15" ht="15" thickBot="1" x14ac:dyDescent="0.35">
      <c r="D23" s="73"/>
      <c r="E23" s="74"/>
      <c r="I23" s="55"/>
      <c r="J23" s="56"/>
      <c r="L23" s="55"/>
      <c r="M23" s="68"/>
      <c r="N23" s="68"/>
      <c r="O23" s="56"/>
    </row>
    <row r="24" spans="4:15" ht="15" thickTop="1" x14ac:dyDescent="0.3"/>
  </sheetData>
  <sheetProtection algorithmName="SHA-512" hashValue="Yf/fVW1inr+2Dmmd142oPkYtiYfJHjGYv8Uk3fdk8Tf70hxe8KAuMmvf+CTEshBVfKFTzmq8cx2hzI3UGmKrVw==" saltValue="qCxnpQpJRCxvT6DXaVztUQ==" spinCount="100000" sheet="1" scenarios="1" sort="0" autoFilter="0" pivotTables="0"/>
  <mergeCells count="7">
    <mergeCell ref="A1:O3"/>
    <mergeCell ref="I6:J13"/>
    <mergeCell ref="I16:J23"/>
    <mergeCell ref="L15:O18"/>
    <mergeCell ref="L20:O23"/>
    <mergeCell ref="D6:E13"/>
    <mergeCell ref="D16:E23"/>
  </mergeCells>
  <pageMargins left="0.7" right="0.7" top="0.75" bottom="0.75" header="0.3" footer="0.3"/>
  <pageSetup orientation="portrait" r:id="rId2"/>
  <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27E635-3508-4231-A9A2-D8C72477B5C2}">
  <dimension ref="A1:G30"/>
  <sheetViews>
    <sheetView workbookViewId="0">
      <selection activeCell="A18" sqref="A18"/>
    </sheetView>
  </sheetViews>
  <sheetFormatPr baseColWidth="10" defaultRowHeight="14.4" x14ac:dyDescent="0.3"/>
  <cols>
    <col min="1" max="1" width="17.5546875" bestFit="1" customWidth="1"/>
    <col min="2" max="2" width="19.44140625" bestFit="1" customWidth="1"/>
    <col min="3" max="3" width="22.44140625" bestFit="1" customWidth="1"/>
    <col min="4" max="4" width="17.5546875" bestFit="1" customWidth="1"/>
    <col min="5" max="5" width="13.6640625" bestFit="1" customWidth="1"/>
    <col min="6" max="6" width="8.109375" bestFit="1" customWidth="1"/>
    <col min="7" max="7" width="12.5546875" bestFit="1" customWidth="1"/>
    <col min="8" max="8" width="11.6640625" bestFit="1" customWidth="1"/>
    <col min="9" max="9" width="8.5546875" bestFit="1" customWidth="1"/>
    <col min="10" max="10" width="12.5546875" bestFit="1" customWidth="1"/>
  </cols>
  <sheetData>
    <row r="1" spans="1:4" x14ac:dyDescent="0.3">
      <c r="A1" t="s">
        <v>42</v>
      </c>
    </row>
    <row r="3" spans="1:4" x14ac:dyDescent="0.3">
      <c r="A3" t="s">
        <v>21</v>
      </c>
      <c r="B3" t="s">
        <v>22</v>
      </c>
      <c r="C3" t="s">
        <v>23</v>
      </c>
      <c r="D3" t="s">
        <v>24</v>
      </c>
    </row>
    <row r="4" spans="1:4" x14ac:dyDescent="0.3">
      <c r="A4" s="5">
        <v>70.803548918840292</v>
      </c>
      <c r="B4" s="5">
        <v>50.572757109411718</v>
      </c>
      <c r="C4" s="5">
        <v>12</v>
      </c>
      <c r="D4" s="5">
        <v>600</v>
      </c>
    </row>
    <row r="6" spans="1:4" x14ac:dyDescent="0.3">
      <c r="A6" t="s">
        <v>25</v>
      </c>
      <c r="B6" t="s">
        <v>26</v>
      </c>
      <c r="C6" t="s">
        <v>27</v>
      </c>
      <c r="D6" t="s">
        <v>28</v>
      </c>
    </row>
    <row r="7" spans="1:4" x14ac:dyDescent="0.3">
      <c r="A7" s="5">
        <v>46.918340026773762</v>
      </c>
      <c r="B7" s="5">
        <v>37.277101342615495</v>
      </c>
      <c r="C7" s="5">
        <v>10</v>
      </c>
      <c r="D7" s="5">
        <v>240</v>
      </c>
    </row>
    <row r="9" spans="1:4" x14ac:dyDescent="0.3">
      <c r="A9" t="s">
        <v>29</v>
      </c>
      <c r="B9" t="s">
        <v>30</v>
      </c>
      <c r="C9" t="s">
        <v>31</v>
      </c>
      <c r="D9" t="s">
        <v>32</v>
      </c>
    </row>
    <row r="10" spans="1:4" x14ac:dyDescent="0.3">
      <c r="A10" s="5">
        <v>27.523250019717128</v>
      </c>
      <c r="B10" s="5">
        <v>4.3358989983225591</v>
      </c>
      <c r="C10" s="5">
        <v>14.452537536621094</v>
      </c>
      <c r="D10" s="5">
        <v>71.199714660644531</v>
      </c>
    </row>
    <row r="12" spans="1:4" x14ac:dyDescent="0.3">
      <c r="A12" t="s">
        <v>33</v>
      </c>
      <c r="B12" t="s">
        <v>34</v>
      </c>
      <c r="C12" t="s">
        <v>35</v>
      </c>
      <c r="D12" t="s">
        <v>36</v>
      </c>
    </row>
    <row r="13" spans="1:4" x14ac:dyDescent="0.3">
      <c r="A13" s="5">
        <v>4.0633430550492164</v>
      </c>
      <c r="B13" s="5">
        <v>1.850953843797718</v>
      </c>
      <c r="C13" s="5">
        <v>2</v>
      </c>
      <c r="D13" s="5">
        <v>10</v>
      </c>
    </row>
    <row r="16" spans="1:4" x14ac:dyDescent="0.3">
      <c r="A16" t="s">
        <v>15</v>
      </c>
    </row>
    <row r="18" spans="1:7" x14ac:dyDescent="0.3">
      <c r="A18" s="3" t="s">
        <v>16</v>
      </c>
      <c r="B18" t="s">
        <v>41</v>
      </c>
      <c r="D18" s="3" t="s">
        <v>47</v>
      </c>
      <c r="E18" s="3" t="s">
        <v>40</v>
      </c>
    </row>
    <row r="19" spans="1:7" x14ac:dyDescent="0.3">
      <c r="A19" s="4" t="s">
        <v>38</v>
      </c>
      <c r="B19" s="5">
        <v>54.841195731948758</v>
      </c>
      <c r="D19" s="3" t="s">
        <v>16</v>
      </c>
      <c r="E19" t="s">
        <v>48</v>
      </c>
      <c r="F19" t="s">
        <v>49</v>
      </c>
      <c r="G19" t="s">
        <v>17</v>
      </c>
    </row>
    <row r="20" spans="1:7" x14ac:dyDescent="0.3">
      <c r="A20" s="4" t="s">
        <v>39</v>
      </c>
      <c r="B20" s="5">
        <v>54.937558580744394</v>
      </c>
      <c r="D20" s="4" t="s">
        <v>125</v>
      </c>
      <c r="E20" s="6">
        <v>5.0000000000000001E-4</v>
      </c>
      <c r="F20" s="6">
        <v>4.3395243881270615E-4</v>
      </c>
      <c r="G20" s="6">
        <v>4.4372134299659814E-4</v>
      </c>
    </row>
    <row r="21" spans="1:7" x14ac:dyDescent="0.3">
      <c r="A21" s="4" t="s">
        <v>17</v>
      </c>
      <c r="B21" s="5">
        <v>54.848999113063435</v>
      </c>
      <c r="D21" s="4" t="s">
        <v>43</v>
      </c>
      <c r="E21" s="6">
        <v>2.7E-2</v>
      </c>
      <c r="F21" s="6">
        <v>1.9961812185384481E-2</v>
      </c>
      <c r="G21" s="6">
        <v>2.1002810235172312E-2</v>
      </c>
    </row>
    <row r="22" spans="1:7" x14ac:dyDescent="0.3">
      <c r="D22" s="4" t="s">
        <v>44</v>
      </c>
      <c r="E22" s="6">
        <v>0.96099999999999997</v>
      </c>
      <c r="F22" s="6">
        <v>0.97431001562228781</v>
      </c>
      <c r="G22" s="6">
        <v>0.97234136961987871</v>
      </c>
    </row>
    <row r="23" spans="1:7" x14ac:dyDescent="0.3">
      <c r="D23" s="4" t="s">
        <v>45</v>
      </c>
      <c r="E23" s="6">
        <v>1E-3</v>
      </c>
      <c r="F23" s="6">
        <v>1.128276340913036E-3</v>
      </c>
      <c r="G23" s="6">
        <v>1.1093033574914952E-3</v>
      </c>
    </row>
    <row r="24" spans="1:7" x14ac:dyDescent="0.3">
      <c r="D24" s="4" t="s">
        <v>46</v>
      </c>
      <c r="E24" s="6">
        <v>1.0500000000000001E-2</v>
      </c>
      <c r="F24" s="6">
        <v>4.1659434126019787E-3</v>
      </c>
      <c r="G24" s="6">
        <v>5.1027954444608789E-3</v>
      </c>
    </row>
    <row r="25" spans="1:7" x14ac:dyDescent="0.3">
      <c r="D25" s="4" t="s">
        <v>17</v>
      </c>
      <c r="E25" s="6">
        <v>1</v>
      </c>
      <c r="F25" s="6">
        <v>1</v>
      </c>
      <c r="G25" s="6">
        <v>1</v>
      </c>
    </row>
    <row r="27" spans="1:7" x14ac:dyDescent="0.3">
      <c r="A27" s="3" t="s">
        <v>16</v>
      </c>
      <c r="B27" t="s">
        <v>50</v>
      </c>
      <c r="D27" s="3" t="s">
        <v>16</v>
      </c>
      <c r="E27" t="s">
        <v>121</v>
      </c>
    </row>
    <row r="28" spans="1:7" x14ac:dyDescent="0.3">
      <c r="A28" s="4" t="s">
        <v>38</v>
      </c>
      <c r="B28" s="5">
        <v>12427</v>
      </c>
      <c r="D28" s="4" t="s">
        <v>51</v>
      </c>
      <c r="E28" s="5">
        <v>8184</v>
      </c>
    </row>
    <row r="29" spans="1:7" x14ac:dyDescent="0.3">
      <c r="A29" s="4" t="s">
        <v>39</v>
      </c>
      <c r="B29" s="5">
        <v>1095</v>
      </c>
      <c r="D29" s="4" t="s">
        <v>145</v>
      </c>
      <c r="E29" s="5">
        <v>5338</v>
      </c>
    </row>
    <row r="30" spans="1:7" x14ac:dyDescent="0.3">
      <c r="A30" s="4" t="s">
        <v>17</v>
      </c>
      <c r="B30" s="5">
        <v>13522</v>
      </c>
      <c r="D30" s="4" t="s">
        <v>17</v>
      </c>
      <c r="E30" s="5">
        <v>13522</v>
      </c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A536B3-A56D-4BF3-811A-279090102245}">
  <dimension ref="A1:H22"/>
  <sheetViews>
    <sheetView topLeftCell="A7" zoomScale="160" zoomScaleNormal="160" workbookViewId="0">
      <selection activeCell="A14" sqref="A14:B20"/>
    </sheetView>
  </sheetViews>
  <sheetFormatPr baseColWidth="10" defaultRowHeight="14.4" x14ac:dyDescent="0.3"/>
  <cols>
    <col min="1" max="1" width="17.5546875" bestFit="1" customWidth="1"/>
    <col min="2" max="2" width="21.6640625" bestFit="1" customWidth="1"/>
    <col min="4" max="4" width="17.5546875" bestFit="1" customWidth="1"/>
    <col min="5" max="5" width="8.33203125" bestFit="1" customWidth="1"/>
    <col min="6" max="6" width="11" bestFit="1" customWidth="1"/>
    <col min="7" max="7" width="10.109375" bestFit="1" customWidth="1"/>
    <col min="8" max="8" width="12.5546875" bestFit="1" customWidth="1"/>
  </cols>
  <sheetData>
    <row r="1" spans="1:8" x14ac:dyDescent="0.3">
      <c r="A1" t="s">
        <v>52</v>
      </c>
    </row>
    <row r="3" spans="1:8" x14ac:dyDescent="0.3">
      <c r="A3" s="3" t="s">
        <v>16</v>
      </c>
      <c r="B3" t="s">
        <v>50</v>
      </c>
      <c r="D3" s="3" t="s">
        <v>50</v>
      </c>
      <c r="E3" s="3" t="s">
        <v>40</v>
      </c>
    </row>
    <row r="4" spans="1:8" x14ac:dyDescent="0.3">
      <c r="A4" s="4" t="s">
        <v>38</v>
      </c>
      <c r="B4" s="6">
        <v>0.87680792691047593</v>
      </c>
      <c r="D4" s="3" t="s">
        <v>16</v>
      </c>
      <c r="E4" t="s">
        <v>38</v>
      </c>
      <c r="F4" t="s">
        <v>123</v>
      </c>
      <c r="G4" t="s">
        <v>39</v>
      </c>
      <c r="H4" t="s">
        <v>17</v>
      </c>
    </row>
    <row r="5" spans="1:8" x14ac:dyDescent="0.3">
      <c r="A5" s="4" t="s">
        <v>123</v>
      </c>
      <c r="B5" s="6">
        <v>2.9299736302373279E-4</v>
      </c>
      <c r="D5" s="4" t="s">
        <v>53</v>
      </c>
      <c r="E5" s="6">
        <v>0.86308165492608391</v>
      </c>
      <c r="F5" s="6">
        <v>4.9608096041273933E-4</v>
      </c>
      <c r="G5" s="6">
        <v>0.13642226411350333</v>
      </c>
      <c r="H5" s="6">
        <v>1</v>
      </c>
    </row>
    <row r="6" spans="1:8" x14ac:dyDescent="0.3">
      <c r="A6" s="4" t="s">
        <v>39</v>
      </c>
      <c r="B6" s="6">
        <v>0.12289907572650027</v>
      </c>
      <c r="D6" s="4" t="s">
        <v>54</v>
      </c>
      <c r="E6" s="6">
        <v>0.87893611457227683</v>
      </c>
      <c r="F6" s="6">
        <v>2.6151029889088866E-4</v>
      </c>
      <c r="G6" s="6">
        <v>0.12080237512883228</v>
      </c>
      <c r="H6" s="6">
        <v>1</v>
      </c>
    </row>
    <row r="7" spans="1:8" x14ac:dyDescent="0.3">
      <c r="A7" s="4" t="s">
        <v>17</v>
      </c>
      <c r="B7" s="6">
        <v>1</v>
      </c>
      <c r="D7" s="4" t="s">
        <v>17</v>
      </c>
      <c r="E7" s="6">
        <v>0.87680792691047593</v>
      </c>
      <c r="F7" s="6">
        <v>2.9299736302373279E-4</v>
      </c>
      <c r="G7" s="6">
        <v>0.12289907572650027</v>
      </c>
      <c r="H7" s="6">
        <v>1</v>
      </c>
    </row>
    <row r="12" spans="1:8" x14ac:dyDescent="0.3">
      <c r="A12" t="s">
        <v>55</v>
      </c>
    </row>
    <row r="14" spans="1:8" x14ac:dyDescent="0.3">
      <c r="A14" s="3" t="s">
        <v>16</v>
      </c>
      <c r="B14" t="s">
        <v>47</v>
      </c>
      <c r="D14" s="3" t="s">
        <v>16</v>
      </c>
      <c r="E14" t="s">
        <v>111</v>
      </c>
    </row>
    <row r="15" spans="1:8" x14ac:dyDescent="0.3">
      <c r="A15" s="4" t="s">
        <v>44</v>
      </c>
      <c r="B15" s="5">
        <v>71983</v>
      </c>
      <c r="D15" s="4" t="s">
        <v>44</v>
      </c>
      <c r="E15" s="6">
        <v>0.87969794635484644</v>
      </c>
    </row>
    <row r="16" spans="1:8" x14ac:dyDescent="0.3">
      <c r="A16" s="4" t="s">
        <v>43</v>
      </c>
      <c r="B16" s="5">
        <v>2498</v>
      </c>
      <c r="D16" s="4" t="s">
        <v>132</v>
      </c>
      <c r="E16" s="6">
        <v>5.9345284074261512E-2</v>
      </c>
    </row>
    <row r="17" spans="1:5" x14ac:dyDescent="0.3">
      <c r="A17" s="4" t="s">
        <v>125</v>
      </c>
      <c r="B17" s="5">
        <v>41</v>
      </c>
      <c r="D17" s="4" t="s">
        <v>133</v>
      </c>
      <c r="E17" s="6">
        <v>2.2068028660469328E-2</v>
      </c>
    </row>
    <row r="18" spans="1:5" x14ac:dyDescent="0.3">
      <c r="A18" s="4" t="s">
        <v>45</v>
      </c>
      <c r="B18" s="5">
        <v>120</v>
      </c>
      <c r="D18" s="4" t="s">
        <v>134</v>
      </c>
      <c r="E18" s="6">
        <v>1.8658604799829528E-2</v>
      </c>
    </row>
    <row r="19" spans="1:5" x14ac:dyDescent="0.3">
      <c r="A19" s="4" t="s">
        <v>46</v>
      </c>
      <c r="B19" s="5">
        <v>444</v>
      </c>
      <c r="D19" s="4" t="s">
        <v>124</v>
      </c>
      <c r="E19" s="6">
        <v>1.8245744879205179E-2</v>
      </c>
    </row>
    <row r="20" spans="1:5" x14ac:dyDescent="0.3">
      <c r="A20" s="4" t="s">
        <v>17</v>
      </c>
      <c r="B20" s="5">
        <v>75086</v>
      </c>
      <c r="D20" s="4" t="s">
        <v>136</v>
      </c>
      <c r="E20" s="6">
        <v>1.0254907705830648E-3</v>
      </c>
    </row>
    <row r="21" spans="1:5" x14ac:dyDescent="0.3">
      <c r="D21" s="4" t="s">
        <v>138</v>
      </c>
      <c r="E21" s="6">
        <v>9.5890046080494363E-4</v>
      </c>
    </row>
    <row r="22" spans="1:5" x14ac:dyDescent="0.3">
      <c r="D22" s="4" t="s">
        <v>17</v>
      </c>
      <c r="E22" s="6">
        <v>1</v>
      </c>
    </row>
  </sheetData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69923D-E83F-4A38-AD38-91CC767C280C}">
  <dimension ref="A1:K48"/>
  <sheetViews>
    <sheetView zoomScale="130" zoomScaleNormal="130" workbookViewId="0">
      <selection activeCell="E47" sqref="E47"/>
    </sheetView>
  </sheetViews>
  <sheetFormatPr baseColWidth="10" defaultRowHeight="14.4" x14ac:dyDescent="0.3"/>
  <cols>
    <col min="1" max="1" width="17.33203125" bestFit="1" customWidth="1"/>
    <col min="2" max="2" width="16.5546875" bestFit="1" customWidth="1"/>
    <col min="3" max="3" width="13.109375" bestFit="1" customWidth="1"/>
    <col min="4" max="4" width="17.33203125" bestFit="1" customWidth="1"/>
    <col min="5" max="5" width="21.44140625" bestFit="1" customWidth="1"/>
    <col min="6" max="6" width="10.33203125" bestFit="1" customWidth="1"/>
    <col min="7" max="7" width="9.6640625" bestFit="1" customWidth="1"/>
    <col min="8" max="8" width="22.6640625" bestFit="1" customWidth="1"/>
    <col min="9" max="9" width="23.6640625" bestFit="1" customWidth="1"/>
    <col min="10" max="10" width="8.5546875" bestFit="1" customWidth="1"/>
    <col min="11" max="11" width="12.5546875" bestFit="1" customWidth="1"/>
    <col min="12" max="17" width="2" bestFit="1" customWidth="1"/>
    <col min="18" max="18" width="3" bestFit="1" customWidth="1"/>
    <col min="19" max="19" width="12" bestFit="1" customWidth="1"/>
    <col min="20" max="20" width="6" bestFit="1" customWidth="1"/>
    <col min="21" max="21" width="3" bestFit="1" customWidth="1"/>
    <col min="22" max="23" width="4" bestFit="1" customWidth="1"/>
    <col min="24" max="25" width="5" bestFit="1" customWidth="1"/>
    <col min="26" max="29" width="4" bestFit="1" customWidth="1"/>
    <col min="30" max="30" width="6" bestFit="1" customWidth="1"/>
    <col min="31" max="31" width="3" bestFit="1" customWidth="1"/>
    <col min="32" max="34" width="4" bestFit="1" customWidth="1"/>
    <col min="35" max="35" width="6" bestFit="1" customWidth="1"/>
    <col min="36" max="36" width="4" bestFit="1" customWidth="1"/>
    <col min="37" max="37" width="3" bestFit="1" customWidth="1"/>
    <col min="38" max="39" width="4" bestFit="1" customWidth="1"/>
    <col min="40" max="40" width="6" bestFit="1" customWidth="1"/>
    <col min="41" max="41" width="3" bestFit="1" customWidth="1"/>
    <col min="42" max="45" width="4" bestFit="1" customWidth="1"/>
    <col min="46" max="46" width="5" bestFit="1" customWidth="1"/>
    <col min="47" max="47" width="4" bestFit="1" customWidth="1"/>
    <col min="48" max="49" width="5" bestFit="1" customWidth="1"/>
    <col min="50" max="50" width="8" bestFit="1" customWidth="1"/>
    <col min="51" max="52" width="4" bestFit="1" customWidth="1"/>
    <col min="53" max="53" width="3" bestFit="1" customWidth="1"/>
    <col min="54" max="54" width="4" bestFit="1" customWidth="1"/>
    <col min="55" max="55" width="5" bestFit="1" customWidth="1"/>
    <col min="56" max="58" width="4" bestFit="1" customWidth="1"/>
    <col min="59" max="60" width="5" bestFit="1" customWidth="1"/>
    <col min="61" max="61" width="3" bestFit="1" customWidth="1"/>
    <col min="62" max="62" width="4" bestFit="1" customWidth="1"/>
    <col min="63" max="63" width="5" bestFit="1" customWidth="1"/>
    <col min="64" max="65" width="4" bestFit="1" customWidth="1"/>
    <col min="66" max="66" width="3" bestFit="1" customWidth="1"/>
    <col min="67" max="67" width="6" bestFit="1" customWidth="1"/>
    <col min="68" max="68" width="4" bestFit="1" customWidth="1"/>
    <col min="69" max="69" width="3" bestFit="1" customWidth="1"/>
    <col min="70" max="71" width="4" bestFit="1" customWidth="1"/>
    <col min="72" max="72" width="6" bestFit="1" customWidth="1"/>
    <col min="73" max="73" width="4" bestFit="1" customWidth="1"/>
    <col min="74" max="74" width="3" bestFit="1" customWidth="1"/>
    <col min="75" max="76" width="4" bestFit="1" customWidth="1"/>
    <col min="77" max="77" width="5" bestFit="1" customWidth="1"/>
    <col min="78" max="84" width="4" bestFit="1" customWidth="1"/>
    <col min="85" max="85" width="7" bestFit="1" customWidth="1"/>
    <col min="86" max="91" width="4" bestFit="1" customWidth="1"/>
    <col min="92" max="92" width="5" bestFit="1" customWidth="1"/>
    <col min="93" max="93" width="4" bestFit="1" customWidth="1"/>
    <col min="94" max="94" width="5" bestFit="1" customWidth="1"/>
    <col min="95" max="97" width="4" bestFit="1" customWidth="1"/>
    <col min="98" max="98" width="6" bestFit="1" customWidth="1"/>
    <col min="99" max="101" width="4" bestFit="1" customWidth="1"/>
    <col min="102" max="103" width="5" bestFit="1" customWidth="1"/>
    <col min="104" max="106" width="4" bestFit="1" customWidth="1"/>
    <col min="107" max="107" width="7" bestFit="1" customWidth="1"/>
    <col min="108" max="110" width="4" bestFit="1" customWidth="1"/>
    <col min="111" max="113" width="5" bestFit="1" customWidth="1"/>
    <col min="114" max="114" width="4" bestFit="1" customWidth="1"/>
    <col min="115" max="115" width="5" bestFit="1" customWidth="1"/>
    <col min="116" max="117" width="4" bestFit="1" customWidth="1"/>
    <col min="118" max="118" width="6" bestFit="1" customWidth="1"/>
    <col min="119" max="120" width="5" bestFit="1" customWidth="1"/>
    <col min="121" max="125" width="4" bestFit="1" customWidth="1"/>
    <col min="126" max="126" width="6" bestFit="1" customWidth="1"/>
    <col min="127" max="131" width="4" bestFit="1" customWidth="1"/>
    <col min="132" max="132" width="5" bestFit="1" customWidth="1"/>
    <col min="133" max="133" width="6" bestFit="1" customWidth="1"/>
    <col min="134" max="134" width="5" bestFit="1" customWidth="1"/>
    <col min="135" max="135" width="4" bestFit="1" customWidth="1"/>
    <col min="136" max="136" width="5" bestFit="1" customWidth="1"/>
    <col min="137" max="137" width="4" bestFit="1" customWidth="1"/>
    <col min="138" max="138" width="6" bestFit="1" customWidth="1"/>
    <col min="139" max="139" width="5" bestFit="1" customWidth="1"/>
    <col min="140" max="141" width="4" bestFit="1" customWidth="1"/>
    <col min="142" max="142" width="6" bestFit="1" customWidth="1"/>
    <col min="143" max="143" width="4" bestFit="1" customWidth="1"/>
    <col min="144" max="144" width="5" bestFit="1" customWidth="1"/>
    <col min="145" max="145" width="6" bestFit="1" customWidth="1"/>
    <col min="146" max="146" width="11.88671875" bestFit="1" customWidth="1"/>
  </cols>
  <sheetData>
    <row r="1" spans="1:11" x14ac:dyDescent="0.3">
      <c r="A1" t="s">
        <v>66</v>
      </c>
    </row>
    <row r="2" spans="1:11" x14ac:dyDescent="0.3">
      <c r="H2" s="3" t="s">
        <v>75</v>
      </c>
      <c r="I2" t="s">
        <v>100</v>
      </c>
    </row>
    <row r="3" spans="1:11" x14ac:dyDescent="0.3">
      <c r="H3" s="4" t="s">
        <v>53</v>
      </c>
      <c r="I3" s="6">
        <v>0.13423274645073649</v>
      </c>
    </row>
    <row r="4" spans="1:11" x14ac:dyDescent="0.3">
      <c r="H4" s="4" t="s">
        <v>54</v>
      </c>
      <c r="I4" s="6">
        <v>0.86576725354926354</v>
      </c>
    </row>
    <row r="5" spans="1:11" x14ac:dyDescent="0.3">
      <c r="A5" s="3" t="s">
        <v>69</v>
      </c>
      <c r="B5" s="3" t="s">
        <v>40</v>
      </c>
      <c r="H5" s="4" t="s">
        <v>17</v>
      </c>
      <c r="I5" s="6">
        <v>1</v>
      </c>
    </row>
    <row r="6" spans="1:11" x14ac:dyDescent="0.3">
      <c r="A6" s="3" t="s">
        <v>16</v>
      </c>
      <c r="B6" t="s">
        <v>67</v>
      </c>
      <c r="C6" t="s">
        <v>68</v>
      </c>
      <c r="D6" t="s">
        <v>17</v>
      </c>
    </row>
    <row r="7" spans="1:11" x14ac:dyDescent="0.3">
      <c r="A7" s="4" t="s">
        <v>38</v>
      </c>
      <c r="B7" s="6">
        <v>0.28362901755878245</v>
      </c>
      <c r="C7" s="6">
        <v>0.71637098244121755</v>
      </c>
      <c r="D7" s="6">
        <v>1</v>
      </c>
    </row>
    <row r="8" spans="1:11" x14ac:dyDescent="0.3">
      <c r="A8" s="4" t="s">
        <v>123</v>
      </c>
      <c r="B8" s="6">
        <v>0.36363636363636365</v>
      </c>
      <c r="C8" s="6">
        <v>0.63636363636363635</v>
      </c>
      <c r="D8" s="6">
        <v>1</v>
      </c>
      <c r="H8" s="3" t="s">
        <v>59</v>
      </c>
      <c r="I8" s="3" t="s">
        <v>76</v>
      </c>
    </row>
    <row r="9" spans="1:11" x14ac:dyDescent="0.3">
      <c r="A9" s="4" t="s">
        <v>39</v>
      </c>
      <c r="B9" s="6">
        <v>0.30667533593411356</v>
      </c>
      <c r="C9" s="6">
        <v>0.69332466406588644</v>
      </c>
      <c r="D9" s="6">
        <v>1</v>
      </c>
      <c r="H9" s="3" t="s">
        <v>75</v>
      </c>
      <c r="I9" t="s">
        <v>67</v>
      </c>
      <c r="J9" t="s">
        <v>68</v>
      </c>
      <c r="K9" t="s">
        <v>17</v>
      </c>
    </row>
    <row r="10" spans="1:11" x14ac:dyDescent="0.3">
      <c r="A10" s="4" t="s">
        <v>17</v>
      </c>
      <c r="B10" s="6">
        <v>0.28648483072743253</v>
      </c>
      <c r="C10" s="6">
        <v>0.71351516927256742</v>
      </c>
      <c r="D10" s="6">
        <v>1</v>
      </c>
      <c r="H10" s="4" t="s">
        <v>70</v>
      </c>
      <c r="I10" s="6">
        <v>0.27091374099046733</v>
      </c>
      <c r="J10" s="6">
        <v>0.20915557381027949</v>
      </c>
      <c r="K10" s="6">
        <v>0.22684765812330154</v>
      </c>
    </row>
    <row r="11" spans="1:11" x14ac:dyDescent="0.3">
      <c r="H11" s="4" t="s">
        <v>71</v>
      </c>
      <c r="I11" s="6">
        <v>0.24236224133922343</v>
      </c>
      <c r="J11" s="6">
        <v>0.21266545936560685</v>
      </c>
      <c r="K11" s="6">
        <v>0.22117280332498535</v>
      </c>
    </row>
    <row r="12" spans="1:11" x14ac:dyDescent="0.3">
      <c r="H12" s="4" t="s">
        <v>72</v>
      </c>
      <c r="I12" s="6">
        <v>0.18637526156707743</v>
      </c>
      <c r="J12" s="6">
        <v>0.19731904486305846</v>
      </c>
      <c r="K12" s="6">
        <v>0.19418393989449564</v>
      </c>
    </row>
    <row r="13" spans="1:11" x14ac:dyDescent="0.3">
      <c r="A13" s="3" t="s">
        <v>59</v>
      </c>
      <c r="B13" s="3" t="s">
        <v>76</v>
      </c>
      <c r="H13" s="4" t="s">
        <v>73</v>
      </c>
      <c r="I13" s="6">
        <v>0.14861660079051384</v>
      </c>
      <c r="J13" s="6">
        <v>0.19278233108675766</v>
      </c>
      <c r="K13" s="6">
        <v>0.18013001545265625</v>
      </c>
    </row>
    <row r="14" spans="1:11" x14ac:dyDescent="0.3">
      <c r="A14" s="3" t="s">
        <v>75</v>
      </c>
      <c r="B14" t="s">
        <v>67</v>
      </c>
      <c r="C14" t="s">
        <v>68</v>
      </c>
      <c r="D14" t="s">
        <v>17</v>
      </c>
      <c r="H14" s="4" t="s">
        <v>74</v>
      </c>
      <c r="I14" s="6">
        <v>0.15173215531271797</v>
      </c>
      <c r="J14" s="6">
        <v>0.18807759087429757</v>
      </c>
      <c r="K14" s="6">
        <v>0.17766558320456119</v>
      </c>
    </row>
    <row r="15" spans="1:11" x14ac:dyDescent="0.3">
      <c r="A15" s="4" t="s">
        <v>53</v>
      </c>
      <c r="B15" s="6">
        <v>0.33435856731818631</v>
      </c>
      <c r="C15" s="6">
        <v>0.66564143268181364</v>
      </c>
      <c r="D15" s="6">
        <v>1</v>
      </c>
      <c r="H15" s="4" t="s">
        <v>17</v>
      </c>
      <c r="I15" s="6">
        <v>1</v>
      </c>
      <c r="J15" s="6">
        <v>1</v>
      </c>
      <c r="K15" s="6">
        <v>1</v>
      </c>
    </row>
    <row r="16" spans="1:11" x14ac:dyDescent="0.3">
      <c r="A16" s="4" t="s">
        <v>54</v>
      </c>
      <c r="B16" s="6">
        <v>0.2790622548340948</v>
      </c>
      <c r="C16" s="6">
        <v>0.72093774516590525</v>
      </c>
      <c r="D16" s="6">
        <v>1</v>
      </c>
    </row>
    <row r="17" spans="1:9" x14ac:dyDescent="0.3">
      <c r="A17" s="4" t="s">
        <v>17</v>
      </c>
      <c r="B17" s="6">
        <v>0.28648483072743253</v>
      </c>
      <c r="C17" s="6">
        <v>0.71351516927256742</v>
      </c>
      <c r="D17" s="6">
        <v>1</v>
      </c>
    </row>
    <row r="19" spans="1:9" x14ac:dyDescent="0.3">
      <c r="A19" s="4" t="s">
        <v>77</v>
      </c>
    </row>
    <row r="20" spans="1:9" x14ac:dyDescent="0.3">
      <c r="H20" s="3" t="s">
        <v>75</v>
      </c>
      <c r="I20" t="s">
        <v>78</v>
      </c>
    </row>
    <row r="21" spans="1:9" x14ac:dyDescent="0.3">
      <c r="H21" s="4" t="s">
        <v>70</v>
      </c>
      <c r="I21" s="14">
        <v>3.8401526221789251</v>
      </c>
    </row>
    <row r="22" spans="1:9" x14ac:dyDescent="0.3">
      <c r="H22" s="4" t="s">
        <v>71</v>
      </c>
      <c r="I22" s="14">
        <v>3.8855047041939086</v>
      </c>
    </row>
    <row r="23" spans="1:9" x14ac:dyDescent="0.3">
      <c r="A23" s="3" t="s">
        <v>78</v>
      </c>
      <c r="B23" s="3" t="s">
        <v>76</v>
      </c>
      <c r="H23" s="4" t="s">
        <v>72</v>
      </c>
      <c r="I23" s="14">
        <v>3.9824883985640489</v>
      </c>
    </row>
    <row r="24" spans="1:9" x14ac:dyDescent="0.3">
      <c r="A24" s="3" t="s">
        <v>75</v>
      </c>
      <c r="B24" t="s">
        <v>38</v>
      </c>
      <c r="C24" t="s">
        <v>123</v>
      </c>
      <c r="D24" t="s">
        <v>39</v>
      </c>
      <c r="E24" t="s">
        <v>17</v>
      </c>
      <c r="H24" s="4" t="s">
        <v>73</v>
      </c>
      <c r="I24" s="14">
        <v>4.0633430550492164</v>
      </c>
    </row>
    <row r="25" spans="1:9" x14ac:dyDescent="0.3">
      <c r="A25" s="4" t="s">
        <v>53</v>
      </c>
      <c r="B25" s="14">
        <v>4.0314923247349261</v>
      </c>
      <c r="C25" s="14">
        <v>5.333333333333333</v>
      </c>
      <c r="D25" s="14">
        <v>3.6727456940222898</v>
      </c>
      <c r="E25" s="5">
        <v>3.9835818853468328</v>
      </c>
      <c r="H25" s="4" t="s">
        <v>74</v>
      </c>
      <c r="I25" s="14">
        <v>3.9491971077096442</v>
      </c>
    </row>
    <row r="26" spans="1:9" x14ac:dyDescent="0.3">
      <c r="A26" s="4" t="s">
        <v>54</v>
      </c>
      <c r="B26" s="14">
        <v>3.9637697315615803</v>
      </c>
      <c r="C26" s="14">
        <v>4.8</v>
      </c>
      <c r="D26" s="14">
        <v>3.7013755876719485</v>
      </c>
      <c r="E26" s="5">
        <v>3.9341567038830156</v>
      </c>
      <c r="H26" s="4" t="s">
        <v>17</v>
      </c>
      <c r="I26" s="5">
        <v>3.9403992953611273</v>
      </c>
    </row>
    <row r="27" spans="1:9" x14ac:dyDescent="0.3">
      <c r="A27" s="4" t="s">
        <v>17</v>
      </c>
      <c r="B27" s="5">
        <v>3.972132653260636</v>
      </c>
      <c r="C27" s="5">
        <v>4.9230769230769234</v>
      </c>
      <c r="D27" s="5">
        <v>3.697176820208024</v>
      </c>
      <c r="E27" s="5">
        <v>3.9403943778706356</v>
      </c>
    </row>
    <row r="30" spans="1:9" x14ac:dyDescent="0.3">
      <c r="A30" s="4" t="s">
        <v>79</v>
      </c>
    </row>
    <row r="32" spans="1:9" x14ac:dyDescent="0.3">
      <c r="A32" s="3" t="s">
        <v>75</v>
      </c>
      <c r="B32" t="s">
        <v>29</v>
      </c>
      <c r="D32" s="3" t="s">
        <v>75</v>
      </c>
      <c r="E32" t="s">
        <v>80</v>
      </c>
      <c r="H32" s="3" t="s">
        <v>75</v>
      </c>
      <c r="I32" t="s">
        <v>81</v>
      </c>
    </row>
    <row r="33" spans="1:9" x14ac:dyDescent="0.3">
      <c r="A33" s="4" t="s">
        <v>70</v>
      </c>
      <c r="B33" s="14">
        <v>25.444623060081657</v>
      </c>
      <c r="D33" s="4" t="s">
        <v>48</v>
      </c>
      <c r="E33" s="14">
        <v>67.308908533710522</v>
      </c>
      <c r="H33" s="4" t="s">
        <v>70</v>
      </c>
      <c r="I33" s="14">
        <v>82.067795016455122</v>
      </c>
    </row>
    <row r="34" spans="1:9" x14ac:dyDescent="0.3">
      <c r="A34" s="4" t="s">
        <v>71</v>
      </c>
      <c r="B34" s="14">
        <v>27.086532647484439</v>
      </c>
      <c r="D34" s="4" t="s">
        <v>49</v>
      </c>
      <c r="E34" s="14">
        <v>68.312680666045352</v>
      </c>
      <c r="H34" s="4" t="s">
        <v>71</v>
      </c>
      <c r="I34" s="14">
        <v>86.36194061314221</v>
      </c>
    </row>
    <row r="35" spans="1:9" x14ac:dyDescent="0.3">
      <c r="A35" s="4" t="s">
        <v>72</v>
      </c>
      <c r="B35" s="14">
        <v>27.534222692787559</v>
      </c>
      <c r="D35" s="4" t="s">
        <v>17</v>
      </c>
      <c r="E35" s="14">
        <v>68.142301545869216</v>
      </c>
      <c r="H35" s="4" t="s">
        <v>72</v>
      </c>
      <c r="I35" s="14">
        <v>87.983371064004942</v>
      </c>
    </row>
    <row r="36" spans="1:9" x14ac:dyDescent="0.3">
      <c r="A36" s="4" t="s">
        <v>73</v>
      </c>
      <c r="B36" s="14">
        <v>27.523250019717128</v>
      </c>
      <c r="H36" s="4" t="s">
        <v>73</v>
      </c>
      <c r="I36" s="14">
        <v>89.288404082236354</v>
      </c>
    </row>
    <row r="37" spans="1:9" x14ac:dyDescent="0.3">
      <c r="A37" s="4" t="s">
        <v>74</v>
      </c>
      <c r="B37" s="14">
        <v>26.886463996597953</v>
      </c>
      <c r="H37" s="4" t="s">
        <v>74</v>
      </c>
      <c r="I37" s="14">
        <v>89.954022643772973</v>
      </c>
    </row>
    <row r="38" spans="1:9" x14ac:dyDescent="0.3">
      <c r="A38" s="4" t="s">
        <v>17</v>
      </c>
      <c r="B38" s="14">
        <v>26.844373077445201</v>
      </c>
      <c r="H38" s="4" t="s">
        <v>17</v>
      </c>
      <c r="I38" s="14">
        <v>86.868844180933991</v>
      </c>
    </row>
    <row r="40" spans="1:9" x14ac:dyDescent="0.3">
      <c r="D40" s="3" t="s">
        <v>75</v>
      </c>
      <c r="E40" t="s">
        <v>82</v>
      </c>
      <c r="H40" s="3" t="s">
        <v>75</v>
      </c>
      <c r="I40" t="s">
        <v>81</v>
      </c>
    </row>
    <row r="41" spans="1:9" x14ac:dyDescent="0.3">
      <c r="D41" s="4" t="s">
        <v>38</v>
      </c>
      <c r="E41" s="14">
        <v>158.10410032814781</v>
      </c>
      <c r="H41" s="4" t="s">
        <v>143</v>
      </c>
      <c r="I41" s="14">
        <v>84.959921902733413</v>
      </c>
    </row>
    <row r="42" spans="1:9" x14ac:dyDescent="0.3">
      <c r="D42" s="4" t="s">
        <v>123</v>
      </c>
      <c r="E42" s="14">
        <v>164.31818181818181</v>
      </c>
      <c r="H42" s="4" t="s">
        <v>139</v>
      </c>
      <c r="I42" s="14">
        <v>87.743966460080202</v>
      </c>
    </row>
    <row r="43" spans="1:9" x14ac:dyDescent="0.3">
      <c r="D43" s="4" t="s">
        <v>39</v>
      </c>
      <c r="E43" s="14">
        <v>168.2178714641812</v>
      </c>
      <c r="H43" s="4" t="s">
        <v>83</v>
      </c>
      <c r="I43" s="14">
        <v>87.428875338753386</v>
      </c>
    </row>
    <row r="44" spans="1:9" x14ac:dyDescent="0.3">
      <c r="D44" s="4" t="s">
        <v>17</v>
      </c>
      <c r="E44" s="14">
        <v>159.34897499766893</v>
      </c>
      <c r="H44" s="4" t="s">
        <v>140</v>
      </c>
      <c r="I44" s="14">
        <v>86.593422612819992</v>
      </c>
    </row>
    <row r="45" spans="1:9" x14ac:dyDescent="0.3">
      <c r="H45" s="4" t="s">
        <v>144</v>
      </c>
      <c r="I45" s="14">
        <v>86.578383801532283</v>
      </c>
    </row>
    <row r="46" spans="1:9" x14ac:dyDescent="0.3">
      <c r="H46" s="4" t="s">
        <v>141</v>
      </c>
      <c r="I46" s="14">
        <v>86.819764853207204</v>
      </c>
    </row>
    <row r="47" spans="1:9" x14ac:dyDescent="0.3">
      <c r="H47" s="4" t="s">
        <v>142</v>
      </c>
      <c r="I47" s="14">
        <v>85.971255736337085</v>
      </c>
    </row>
    <row r="48" spans="1:9" x14ac:dyDescent="0.3">
      <c r="H48" s="4" t="s">
        <v>17</v>
      </c>
      <c r="I48" s="14">
        <v>86.869355160976653</v>
      </c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F7AC74-7B20-49A0-BCAD-0E8FDE9CDF17}">
  <dimension ref="A1:J84"/>
  <sheetViews>
    <sheetView topLeftCell="A64" zoomScale="130" zoomScaleNormal="130" workbookViewId="0">
      <selection activeCell="G82" sqref="G82:H83"/>
    </sheetView>
  </sheetViews>
  <sheetFormatPr baseColWidth="10" defaultRowHeight="14.4" x14ac:dyDescent="0.3"/>
  <cols>
    <col min="1" max="1" width="15.109375" bestFit="1" customWidth="1"/>
    <col min="2" max="2" width="10.33203125" bestFit="1" customWidth="1"/>
    <col min="3" max="3" width="8.5546875" bestFit="1" customWidth="1"/>
    <col min="4" max="4" width="12.5546875" bestFit="1" customWidth="1"/>
    <col min="5" max="5" width="7.6640625" bestFit="1" customWidth="1"/>
    <col min="6" max="6" width="6.44140625" bestFit="1" customWidth="1"/>
    <col min="7" max="7" width="12.5546875" bestFit="1" customWidth="1"/>
    <col min="8" max="8" width="16.5546875" bestFit="1" customWidth="1"/>
    <col min="9" max="10" width="13.109375" bestFit="1" customWidth="1"/>
    <col min="11" max="11" width="15.33203125" bestFit="1" customWidth="1"/>
    <col min="12" max="12" width="29.88671875" bestFit="1" customWidth="1"/>
    <col min="13" max="13" width="20.33203125" bestFit="1" customWidth="1"/>
  </cols>
  <sheetData>
    <row r="1" spans="1:7" x14ac:dyDescent="0.3">
      <c r="A1" t="s">
        <v>84</v>
      </c>
    </row>
    <row r="3" spans="1:7" x14ac:dyDescent="0.3">
      <c r="A3" s="3" t="s">
        <v>85</v>
      </c>
      <c r="B3" s="3" t="s">
        <v>76</v>
      </c>
    </row>
    <row r="4" spans="1:7" x14ac:dyDescent="0.3">
      <c r="A4" s="3" t="s">
        <v>75</v>
      </c>
      <c r="B4" t="s">
        <v>87</v>
      </c>
      <c r="C4" t="s">
        <v>89</v>
      </c>
      <c r="D4" t="s">
        <v>86</v>
      </c>
      <c r="E4" t="s">
        <v>49</v>
      </c>
      <c r="F4" t="s">
        <v>88</v>
      </c>
      <c r="G4" t="s">
        <v>17</v>
      </c>
    </row>
    <row r="5" spans="1:7" x14ac:dyDescent="0.3">
      <c r="A5" s="4" t="s">
        <v>70</v>
      </c>
      <c r="B5" s="15">
        <v>0.12635166901739539</v>
      </c>
      <c r="C5" s="15">
        <v>0.22290785143394451</v>
      </c>
      <c r="D5" s="15">
        <v>0.5902092148566056</v>
      </c>
      <c r="E5" s="15">
        <v>5.8356840620592383E-2</v>
      </c>
      <c r="F5" s="15">
        <v>2.1744240714621534E-3</v>
      </c>
      <c r="G5" s="6">
        <v>1</v>
      </c>
    </row>
    <row r="6" spans="1:7" x14ac:dyDescent="0.3">
      <c r="A6" s="4" t="s">
        <v>71</v>
      </c>
      <c r="B6" s="15">
        <v>0.10341504547370957</v>
      </c>
      <c r="C6" s="15">
        <v>0.21291332891646089</v>
      </c>
      <c r="D6" s="15">
        <v>0.61591278684575079</v>
      </c>
      <c r="E6" s="15">
        <v>6.5530325844726858E-2</v>
      </c>
      <c r="F6" s="15">
        <v>2.2285129193519242E-3</v>
      </c>
      <c r="G6" s="6">
        <v>1</v>
      </c>
    </row>
    <row r="7" spans="1:7" x14ac:dyDescent="0.3">
      <c r="A7" s="4" t="s">
        <v>72</v>
      </c>
      <c r="B7" s="15">
        <v>8.7946765452425052E-2</v>
      </c>
      <c r="C7" s="15">
        <v>0.20395143033545998</v>
      </c>
      <c r="D7" s="15">
        <v>0.62481992179460799</v>
      </c>
      <c r="E7" s="15">
        <v>8.1292447005556698E-2</v>
      </c>
      <c r="F7" s="15">
        <v>1.9894354119503327E-3</v>
      </c>
      <c r="G7" s="6">
        <v>1</v>
      </c>
    </row>
    <row r="8" spans="1:7" x14ac:dyDescent="0.3">
      <c r="A8" s="4" t="s">
        <v>73</v>
      </c>
      <c r="B8" s="15">
        <v>7.6837745895577583E-2</v>
      </c>
      <c r="C8" s="15">
        <v>0.17637923384114776</v>
      </c>
      <c r="D8" s="15">
        <v>0.64443129714539271</v>
      </c>
      <c r="E8" s="15">
        <v>9.9911255731400681E-2</v>
      </c>
      <c r="F8" s="15">
        <v>2.4404673864812897E-3</v>
      </c>
      <c r="G8" s="6">
        <v>1</v>
      </c>
    </row>
    <row r="9" spans="1:7" x14ac:dyDescent="0.3">
      <c r="A9" s="4" t="s">
        <v>74</v>
      </c>
      <c r="B9" s="15">
        <v>5.0536102571792758E-2</v>
      </c>
      <c r="C9" s="15">
        <v>0.1234910399640099</v>
      </c>
      <c r="D9" s="15">
        <v>0.65869385918872314</v>
      </c>
      <c r="E9" s="15">
        <v>0.1632301117192772</v>
      </c>
      <c r="F9" s="15">
        <v>4.0488865561970457E-3</v>
      </c>
      <c r="G9" s="6">
        <v>1</v>
      </c>
    </row>
    <row r="10" spans="1:7" x14ac:dyDescent="0.3">
      <c r="A10" s="4" t="s">
        <v>17</v>
      </c>
      <c r="B10" s="6">
        <v>9.1426287389247879E-2</v>
      </c>
      <c r="C10" s="6">
        <v>0.19096662447538471</v>
      </c>
      <c r="D10" s="6">
        <v>0.62455532609419762</v>
      </c>
      <c r="E10" s="6">
        <v>9.052028512424222E-2</v>
      </c>
      <c r="F10" s="6">
        <v>2.5314769169275863E-3</v>
      </c>
      <c r="G10" s="6">
        <v>1</v>
      </c>
    </row>
    <row r="14" spans="1:7" x14ac:dyDescent="0.3">
      <c r="A14" s="3" t="s">
        <v>90</v>
      </c>
      <c r="B14" t="s" vm="1">
        <v>91</v>
      </c>
    </row>
    <row r="16" spans="1:7" x14ac:dyDescent="0.3">
      <c r="A16" s="3" t="s">
        <v>75</v>
      </c>
      <c r="B16" t="s">
        <v>50</v>
      </c>
    </row>
    <row r="17" spans="1:10" x14ac:dyDescent="0.3">
      <c r="A17" s="4" t="s">
        <v>87</v>
      </c>
      <c r="B17" s="14">
        <v>6863</v>
      </c>
    </row>
    <row r="18" spans="1:10" x14ac:dyDescent="0.3">
      <c r="A18" s="4" t="s">
        <v>89</v>
      </c>
      <c r="B18" s="14">
        <v>14334</v>
      </c>
    </row>
    <row r="19" spans="1:10" x14ac:dyDescent="0.3">
      <c r="A19" s="4" t="s">
        <v>86</v>
      </c>
      <c r="B19" s="14">
        <v>46890</v>
      </c>
    </row>
    <row r="20" spans="1:10" x14ac:dyDescent="0.3">
      <c r="A20" s="4" t="s">
        <v>49</v>
      </c>
      <c r="B20" s="14">
        <v>6796</v>
      </c>
    </row>
    <row r="21" spans="1:10" x14ac:dyDescent="0.3">
      <c r="A21" s="4" t="s">
        <v>88</v>
      </c>
      <c r="B21" s="14">
        <v>190</v>
      </c>
    </row>
    <row r="22" spans="1:10" x14ac:dyDescent="0.3">
      <c r="A22" s="4" t="s">
        <v>17</v>
      </c>
      <c r="B22" s="14">
        <v>75073</v>
      </c>
    </row>
    <row r="25" spans="1:10" x14ac:dyDescent="0.3">
      <c r="A25" s="4" t="s">
        <v>92</v>
      </c>
    </row>
    <row r="27" spans="1:10" x14ac:dyDescent="0.3">
      <c r="A27" s="3" t="s">
        <v>93</v>
      </c>
      <c r="B27" s="3" t="s">
        <v>76</v>
      </c>
      <c r="G27" s="3" t="s">
        <v>94</v>
      </c>
      <c r="H27" s="3" t="s">
        <v>76</v>
      </c>
    </row>
    <row r="28" spans="1:10" x14ac:dyDescent="0.3">
      <c r="A28" s="3" t="s">
        <v>75</v>
      </c>
      <c r="B28" t="s">
        <v>68</v>
      </c>
      <c r="C28" t="s">
        <v>67</v>
      </c>
      <c r="D28" t="s">
        <v>17</v>
      </c>
      <c r="G28" s="3" t="s">
        <v>75</v>
      </c>
      <c r="H28" t="s">
        <v>68</v>
      </c>
      <c r="I28" t="s">
        <v>67</v>
      </c>
      <c r="J28" t="s">
        <v>17</v>
      </c>
    </row>
    <row r="29" spans="1:10" x14ac:dyDescent="0.3">
      <c r="A29" s="4" t="s">
        <v>70</v>
      </c>
      <c r="B29" s="15">
        <v>3.4000822126959894E-2</v>
      </c>
      <c r="C29" s="15">
        <v>0.96599917787304013</v>
      </c>
      <c r="D29" s="6">
        <v>1</v>
      </c>
      <c r="G29" s="4" t="s">
        <v>70</v>
      </c>
      <c r="H29" s="6">
        <v>6.1013565094838219E-2</v>
      </c>
      <c r="I29" s="6">
        <v>0.93898643490516176</v>
      </c>
      <c r="J29" s="6">
        <v>1</v>
      </c>
    </row>
    <row r="30" spans="1:10" x14ac:dyDescent="0.3">
      <c r="A30" s="4" t="s">
        <v>71</v>
      </c>
      <c r="B30" s="15">
        <v>2.6561464795518883E-2</v>
      </c>
      <c r="C30" s="15">
        <v>0.97343853520448109</v>
      </c>
      <c r="D30" s="6">
        <v>1</v>
      </c>
      <c r="G30" s="4" t="s">
        <v>71</v>
      </c>
      <c r="H30" s="6">
        <v>5.6736734325121968E-2</v>
      </c>
      <c r="I30" s="6">
        <v>0.94326326567487806</v>
      </c>
      <c r="J30" s="6">
        <v>1</v>
      </c>
    </row>
    <row r="31" spans="1:10" x14ac:dyDescent="0.3">
      <c r="A31" s="4" t="s">
        <v>72</v>
      </c>
      <c r="B31" s="15">
        <v>1.7767716265349523E-2</v>
      </c>
      <c r="C31" s="15">
        <v>0.98223228373465044</v>
      </c>
      <c r="D31" s="6">
        <v>1</v>
      </c>
      <c r="G31" s="4" t="s">
        <v>72</v>
      </c>
      <c r="H31" s="6">
        <v>5.0490498730877409E-2</v>
      </c>
      <c r="I31" s="6">
        <v>0.94950950126912259</v>
      </c>
      <c r="J31" s="6">
        <v>1</v>
      </c>
    </row>
    <row r="32" spans="1:10" x14ac:dyDescent="0.3">
      <c r="A32" s="4" t="s">
        <v>73</v>
      </c>
      <c r="B32" s="15">
        <v>1.9449785534684218E-2</v>
      </c>
      <c r="C32" s="15">
        <v>0.98055021446531576</v>
      </c>
      <c r="D32" s="6">
        <v>1</v>
      </c>
      <c r="G32" s="4" t="s">
        <v>73</v>
      </c>
      <c r="H32" s="6">
        <v>4.4150273628161513E-2</v>
      </c>
      <c r="I32" s="6">
        <v>0.95584972637183852</v>
      </c>
      <c r="J32" s="6">
        <v>1</v>
      </c>
    </row>
    <row r="33" spans="1:10" x14ac:dyDescent="0.3">
      <c r="A33" s="4" t="s">
        <v>74</v>
      </c>
      <c r="B33" s="15">
        <v>1.4545999850041239E-2</v>
      </c>
      <c r="C33" s="15">
        <v>0.98545400014995876</v>
      </c>
      <c r="D33" s="6">
        <v>1</v>
      </c>
      <c r="G33" s="4" t="s">
        <v>74</v>
      </c>
      <c r="H33" s="6">
        <v>3.7864587238509412E-2</v>
      </c>
      <c r="I33" s="6">
        <v>0.96213541276149062</v>
      </c>
      <c r="J33" s="6">
        <v>1</v>
      </c>
    </row>
    <row r="34" spans="1:10" x14ac:dyDescent="0.3">
      <c r="A34" s="4" t="s">
        <v>17</v>
      </c>
      <c r="B34" s="6">
        <v>2.3125699365908244E-2</v>
      </c>
      <c r="C34" s="6">
        <v>0.97687430063409175</v>
      </c>
      <c r="D34" s="6">
        <v>1</v>
      </c>
      <c r="G34" s="4" t="s">
        <v>17</v>
      </c>
      <c r="H34" s="6">
        <v>5.0873874353919116E-2</v>
      </c>
      <c r="I34" s="6">
        <v>0.9491261256460809</v>
      </c>
      <c r="J34" s="6">
        <v>1</v>
      </c>
    </row>
    <row r="37" spans="1:10" x14ac:dyDescent="0.3">
      <c r="A37" s="3" t="s">
        <v>95</v>
      </c>
      <c r="B37" s="3" t="s">
        <v>76</v>
      </c>
      <c r="G37" s="3" t="s">
        <v>96</v>
      </c>
      <c r="H37" s="3" t="s">
        <v>76</v>
      </c>
    </row>
    <row r="38" spans="1:10" x14ac:dyDescent="0.3">
      <c r="A38" s="3" t="s">
        <v>75</v>
      </c>
      <c r="B38" t="s">
        <v>68</v>
      </c>
      <c r="C38" t="s">
        <v>67</v>
      </c>
      <c r="D38" t="s">
        <v>17</v>
      </c>
      <c r="G38" s="3" t="s">
        <v>75</v>
      </c>
      <c r="H38" t="s">
        <v>68</v>
      </c>
      <c r="I38" t="s">
        <v>67</v>
      </c>
      <c r="J38" t="s">
        <v>17</v>
      </c>
    </row>
    <row r="39" spans="1:10" x14ac:dyDescent="0.3">
      <c r="A39" s="4" t="s">
        <v>70</v>
      </c>
      <c r="B39" s="15">
        <v>1.4915731986611076E-2</v>
      </c>
      <c r="C39" s="15">
        <v>0.98508426801338889</v>
      </c>
      <c r="D39" s="6">
        <v>1</v>
      </c>
      <c r="G39" s="4" t="s">
        <v>70</v>
      </c>
      <c r="H39" s="6">
        <v>1.9848493745962769E-2</v>
      </c>
      <c r="I39" s="6">
        <v>0.98015150625403724</v>
      </c>
      <c r="J39" s="6">
        <v>1</v>
      </c>
    </row>
    <row r="40" spans="1:10" x14ac:dyDescent="0.3">
      <c r="A40" s="4" t="s">
        <v>71</v>
      </c>
      <c r="B40" s="15">
        <v>1.9936156116364512E-2</v>
      </c>
      <c r="C40" s="15">
        <v>0.98006384388363543</v>
      </c>
      <c r="D40" s="6">
        <v>1</v>
      </c>
      <c r="G40" s="4" t="s">
        <v>71</v>
      </c>
      <c r="H40" s="6">
        <v>4.0655303258447267E-2</v>
      </c>
      <c r="I40" s="6">
        <v>0.95934469674155276</v>
      </c>
      <c r="J40" s="6">
        <v>1</v>
      </c>
    </row>
    <row r="41" spans="1:10" x14ac:dyDescent="0.3">
      <c r="A41" s="4" t="s">
        <v>72</v>
      </c>
      <c r="B41" s="15">
        <v>3.3820402003155656E-2</v>
      </c>
      <c r="C41" s="15">
        <v>0.96617959799684439</v>
      </c>
      <c r="D41" s="6">
        <v>1</v>
      </c>
      <c r="G41" s="4" t="s">
        <v>72</v>
      </c>
      <c r="H41" s="6">
        <v>8.4653906839541743E-2</v>
      </c>
      <c r="I41" s="6">
        <v>0.91534609316045823</v>
      </c>
      <c r="J41" s="6">
        <v>1</v>
      </c>
    </row>
    <row r="42" spans="1:10" x14ac:dyDescent="0.3">
      <c r="A42" s="4" t="s">
        <v>73</v>
      </c>
      <c r="B42" s="15">
        <v>6.3821919834344029E-2</v>
      </c>
      <c r="C42" s="15">
        <v>0.93617808016565596</v>
      </c>
      <c r="D42" s="6">
        <v>1</v>
      </c>
      <c r="G42" s="4" t="s">
        <v>73</v>
      </c>
      <c r="H42" s="6">
        <v>0.17918946901345956</v>
      </c>
      <c r="I42" s="6">
        <v>0.82081053098654044</v>
      </c>
      <c r="J42" s="6">
        <v>1</v>
      </c>
    </row>
    <row r="43" spans="1:10" x14ac:dyDescent="0.3">
      <c r="A43" s="4" t="s">
        <v>74</v>
      </c>
      <c r="B43" s="15">
        <v>0.12619029766814127</v>
      </c>
      <c r="C43" s="15">
        <v>0.87380970233185873</v>
      </c>
      <c r="D43" s="6">
        <v>1</v>
      </c>
      <c r="G43" s="4" t="s">
        <v>74</v>
      </c>
      <c r="H43" s="6">
        <v>0.35405263552523059</v>
      </c>
      <c r="I43" s="6">
        <v>0.64594736447476941</v>
      </c>
      <c r="J43" s="6">
        <v>1</v>
      </c>
    </row>
    <row r="44" spans="1:10" x14ac:dyDescent="0.3">
      <c r="A44" s="4" t="s">
        <v>17</v>
      </c>
      <c r="B44" s="6">
        <v>4.8276229551872968E-2</v>
      </c>
      <c r="C44" s="6">
        <v>0.95172377044812706</v>
      </c>
      <c r="D44" s="6">
        <v>1</v>
      </c>
      <c r="G44" s="4" t="s">
        <v>17</v>
      </c>
      <c r="H44" s="6">
        <v>0.12511323067085842</v>
      </c>
      <c r="I44" s="6">
        <v>0.87488676932914156</v>
      </c>
      <c r="J44" s="6">
        <v>1</v>
      </c>
    </row>
    <row r="47" spans="1:10" x14ac:dyDescent="0.3">
      <c r="A47" s="4" t="s">
        <v>97</v>
      </c>
    </row>
    <row r="49" spans="1:10" x14ac:dyDescent="0.3">
      <c r="A49" s="3" t="s">
        <v>98</v>
      </c>
      <c r="B49" s="3" t="s">
        <v>76</v>
      </c>
      <c r="G49" s="3" t="s">
        <v>59</v>
      </c>
      <c r="H49" s="3" t="s">
        <v>76</v>
      </c>
    </row>
    <row r="50" spans="1:10" x14ac:dyDescent="0.3">
      <c r="A50" s="3" t="s">
        <v>75</v>
      </c>
      <c r="B50" t="s">
        <v>54</v>
      </c>
      <c r="C50" t="s">
        <v>53</v>
      </c>
      <c r="D50" t="s">
        <v>17</v>
      </c>
      <c r="G50" s="3" t="s">
        <v>75</v>
      </c>
      <c r="H50" t="s">
        <v>54</v>
      </c>
      <c r="I50" t="s">
        <v>53</v>
      </c>
      <c r="J50" t="s">
        <v>17</v>
      </c>
    </row>
    <row r="51" spans="1:10" x14ac:dyDescent="0.3">
      <c r="A51" s="4" t="s">
        <v>70</v>
      </c>
      <c r="B51" s="14">
        <v>177.96772809200928</v>
      </c>
      <c r="C51" s="14">
        <v>160.10243716679361</v>
      </c>
      <c r="D51" s="14">
        <v>174.6817258527702</v>
      </c>
      <c r="G51" s="4" t="s">
        <v>70</v>
      </c>
      <c r="H51" s="5">
        <v>71.724257910188101</v>
      </c>
      <c r="I51" s="5">
        <v>72.636134876698534</v>
      </c>
      <c r="J51" s="5">
        <v>71.886266094420606</v>
      </c>
    </row>
    <row r="52" spans="1:10" x14ac:dyDescent="0.3">
      <c r="A52" s="4" t="s">
        <v>71</v>
      </c>
      <c r="B52" s="14">
        <v>175.24651986838774</v>
      </c>
      <c r="C52" s="14">
        <v>163.53853127833182</v>
      </c>
      <c r="D52" s="14">
        <v>173.40941745501104</v>
      </c>
      <c r="G52" s="4" t="s">
        <v>71</v>
      </c>
      <c r="H52" s="5">
        <v>70.136123484926969</v>
      </c>
      <c r="I52" s="5">
        <v>73.081597222222229</v>
      </c>
      <c r="J52" s="5">
        <v>70.583340655478423</v>
      </c>
    </row>
    <row r="53" spans="1:10" x14ac:dyDescent="0.3">
      <c r="A53" s="4" t="s">
        <v>72</v>
      </c>
      <c r="B53" s="14">
        <v>168.89171331559146</v>
      </c>
      <c r="C53" s="14">
        <v>154.28407643312102</v>
      </c>
      <c r="D53" s="14">
        <v>167.05213764337853</v>
      </c>
      <c r="G53" s="4" t="s">
        <v>72</v>
      </c>
      <c r="H53" s="5">
        <v>71.801417678015255</v>
      </c>
      <c r="I53" s="5">
        <v>73.355252606255007</v>
      </c>
      <c r="J53" s="5">
        <v>71.98494032960788</v>
      </c>
    </row>
    <row r="54" spans="1:10" x14ac:dyDescent="0.3">
      <c r="A54" s="4" t="s">
        <v>73</v>
      </c>
      <c r="B54" s="14">
        <v>161.21004566210047</v>
      </c>
      <c r="C54" s="14">
        <v>157.58117195004803</v>
      </c>
      <c r="D54" s="14">
        <v>160.88306067688046</v>
      </c>
      <c r="G54" s="4" t="s">
        <v>73</v>
      </c>
      <c r="H54" s="5">
        <v>70.569206349206354</v>
      </c>
      <c r="I54" s="5">
        <v>73.36964078794901</v>
      </c>
      <c r="J54" s="5">
        <v>70.803548918840292</v>
      </c>
    </row>
    <row r="55" spans="1:10" x14ac:dyDescent="0.3">
      <c r="A55" s="4" t="s">
        <v>74</v>
      </c>
      <c r="B55" s="14">
        <v>171.46741637831605</v>
      </c>
      <c r="C55" s="14">
        <v>153.3228346456693</v>
      </c>
      <c r="D55" s="14">
        <v>169.8531523642732</v>
      </c>
      <c r="G55" s="4" t="s">
        <v>74</v>
      </c>
      <c r="H55" s="5">
        <v>68.344287268770401</v>
      </c>
      <c r="I55" s="5">
        <v>68.129988597491447</v>
      </c>
      <c r="J55" s="5">
        <v>68.32561835700804</v>
      </c>
    </row>
    <row r="56" spans="1:10" x14ac:dyDescent="0.3">
      <c r="A56" s="4" t="s">
        <v>17</v>
      </c>
      <c r="B56" s="14">
        <v>171.18967044489037</v>
      </c>
      <c r="C56" s="14">
        <v>158.79406549237498</v>
      </c>
      <c r="D56" s="14">
        <v>169.54556573005519</v>
      </c>
      <c r="G56" s="4" t="s">
        <v>17</v>
      </c>
      <c r="H56" s="5">
        <v>70.515117198350467</v>
      </c>
      <c r="I56" s="5">
        <v>72.389585198448231</v>
      </c>
      <c r="J56" s="5">
        <v>70.749920565201947</v>
      </c>
    </row>
    <row r="60" spans="1:10" x14ac:dyDescent="0.3">
      <c r="A60" t="s">
        <v>102</v>
      </c>
    </row>
    <row r="62" spans="1:10" x14ac:dyDescent="0.3">
      <c r="A62" s="3" t="s">
        <v>103</v>
      </c>
      <c r="B62" s="3" t="s">
        <v>105</v>
      </c>
      <c r="G62" s="3" t="s">
        <v>105</v>
      </c>
      <c r="H62" t="s">
        <v>41</v>
      </c>
    </row>
    <row r="63" spans="1:10" x14ac:dyDescent="0.3">
      <c r="A63" s="3" t="s">
        <v>104</v>
      </c>
      <c r="B63" t="s">
        <v>48</v>
      </c>
      <c r="C63" t="s">
        <v>49</v>
      </c>
      <c r="D63" t="s">
        <v>17</v>
      </c>
      <c r="G63" s="4" t="s">
        <v>48</v>
      </c>
      <c r="H63" s="14">
        <v>52.376928334391373</v>
      </c>
    </row>
    <row r="64" spans="1:10" x14ac:dyDescent="0.3">
      <c r="A64" s="4" t="s">
        <v>87</v>
      </c>
      <c r="B64" s="6">
        <v>6.5213983382975391E-2</v>
      </c>
      <c r="C64" s="6">
        <v>9.6782476129342848E-2</v>
      </c>
      <c r="D64" s="6">
        <v>9.1417686784862728E-2</v>
      </c>
      <c r="G64" s="4" t="s">
        <v>49</v>
      </c>
      <c r="H64" s="14">
        <v>42.34282829914256</v>
      </c>
    </row>
    <row r="65" spans="1:8" x14ac:dyDescent="0.3">
      <c r="A65" s="4" t="s">
        <v>89</v>
      </c>
      <c r="B65" s="6">
        <v>0.15182630506348957</v>
      </c>
      <c r="C65" s="6">
        <v>0.19894086496028243</v>
      </c>
      <c r="D65" s="6">
        <v>0.19093415742011108</v>
      </c>
      <c r="G65" s="4" t="s">
        <v>17</v>
      </c>
      <c r="H65" s="5">
        <v>44.047213783629431</v>
      </c>
    </row>
    <row r="66" spans="1:8" x14ac:dyDescent="0.3">
      <c r="A66" s="4" t="s">
        <v>86</v>
      </c>
      <c r="B66" s="6">
        <v>0.63395516538642416</v>
      </c>
      <c r="C66" s="6">
        <v>0.62267511835031697</v>
      </c>
      <c r="D66" s="6">
        <v>0.62459206372464138</v>
      </c>
    </row>
    <row r="67" spans="1:8" x14ac:dyDescent="0.3">
      <c r="A67" s="4" t="s">
        <v>49</v>
      </c>
      <c r="B67" s="6">
        <v>0.14477190782254271</v>
      </c>
      <c r="C67" s="6">
        <v>7.9419080478215512E-2</v>
      </c>
      <c r="D67" s="6">
        <v>9.0525222117139315E-2</v>
      </c>
    </row>
    <row r="68" spans="1:8" x14ac:dyDescent="0.3">
      <c r="A68" s="4" t="s">
        <v>88</v>
      </c>
      <c r="B68" s="6">
        <v>4.232638344568114E-3</v>
      </c>
      <c r="C68" s="6">
        <v>2.1824600818422532E-3</v>
      </c>
      <c r="D68" s="6">
        <v>2.5308699532455075E-3</v>
      </c>
    </row>
    <row r="69" spans="1:8" x14ac:dyDescent="0.3">
      <c r="A69" s="4" t="s">
        <v>17</v>
      </c>
      <c r="B69" s="6">
        <v>1</v>
      </c>
      <c r="C69" s="6">
        <v>1</v>
      </c>
      <c r="D69" s="6">
        <v>1</v>
      </c>
      <c r="G69" s="3" t="s">
        <v>105</v>
      </c>
      <c r="H69" t="s">
        <v>59</v>
      </c>
    </row>
    <row r="70" spans="1:8" x14ac:dyDescent="0.3">
      <c r="G70" s="4" t="s">
        <v>48</v>
      </c>
      <c r="H70" s="14">
        <v>66.0993752210303</v>
      </c>
    </row>
    <row r="71" spans="1:8" x14ac:dyDescent="0.3">
      <c r="G71" s="4" t="s">
        <v>49</v>
      </c>
      <c r="H71" s="14">
        <v>71.62266832474684</v>
      </c>
    </row>
    <row r="72" spans="1:8" x14ac:dyDescent="0.3">
      <c r="G72" s="4" t="s">
        <v>17</v>
      </c>
      <c r="H72" s="5">
        <v>70.747136316920489</v>
      </c>
    </row>
    <row r="75" spans="1:8" x14ac:dyDescent="0.3">
      <c r="G75" s="3" t="s">
        <v>105</v>
      </c>
      <c r="H75" t="s">
        <v>60</v>
      </c>
    </row>
    <row r="76" spans="1:8" x14ac:dyDescent="0.3">
      <c r="G76" s="4" t="s">
        <v>48</v>
      </c>
      <c r="H76" s="14">
        <v>3.7359859081960418</v>
      </c>
    </row>
    <row r="77" spans="1:8" x14ac:dyDescent="0.3">
      <c r="G77" s="4" t="s">
        <v>49</v>
      </c>
      <c r="H77" s="14">
        <v>3.9812692953193958</v>
      </c>
    </row>
    <row r="78" spans="1:8" x14ac:dyDescent="0.3">
      <c r="G78" s="4" t="s">
        <v>17</v>
      </c>
      <c r="H78" s="5">
        <v>3.9403943778706356</v>
      </c>
    </row>
    <row r="81" spans="7:8" x14ac:dyDescent="0.3">
      <c r="G81" s="3" t="s">
        <v>105</v>
      </c>
      <c r="H81" t="s">
        <v>29</v>
      </c>
    </row>
    <row r="82" spans="7:8" x14ac:dyDescent="0.3">
      <c r="G82" s="4" t="s">
        <v>48</v>
      </c>
      <c r="H82" s="14">
        <v>26.605218199163829</v>
      </c>
    </row>
    <row r="83" spans="7:8" x14ac:dyDescent="0.3">
      <c r="G83" s="4" t="s">
        <v>49</v>
      </c>
      <c r="H83" s="14">
        <v>26.893575219840841</v>
      </c>
    </row>
    <row r="84" spans="7:8" x14ac:dyDescent="0.3">
      <c r="G84" s="4" t="s">
        <v>17</v>
      </c>
      <c r="H84" s="5">
        <v>26.844629832838205</v>
      </c>
    </row>
  </sheetData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_rels/item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.xml"/></Relationships>
</file>

<file path=customXml/_rels/item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.xml"/></Relationships>
</file>

<file path=customXml/_rels/item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9.xml"/></Relationships>
</file>

<file path=customXml/_rels/item1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0.xml"/></Relationships>
</file>

<file path=customXml/_rels/item1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1.xml"/></Relationships>
</file>

<file path=customXml/_rels/item1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2.xml"/></Relationships>
</file>

<file path=customXml/_rels/item1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3.xml"/></Relationships>
</file>

<file path=customXml/_rels/item1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4.xml"/></Relationships>
</file>

<file path=customXml/_rels/item1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5.xml"/></Relationships>
</file>

<file path=customXml/_rels/item1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6.xml"/></Relationships>
</file>

<file path=customXml/item1.xml>�� 
</file>

<file path=customXml/item2.xml>�� 
</file>

<file path=customXml/item3.xml>�� 
</file>

<file path=customXml/item4.xml>�� 
</file>

<file path=customXml/item5.xml>�� 
</file>

<file path=customXml/item6.xml>�� 
</file>

<file path=customXml/item7.xml>�� 
</file>

<file path=customXml/item8.xml>�� 
</file>

<file path=customXml/item9.xml>�� 
</file>

<file path=customXml/item10.xml>�� 
</file>

<file path=customXml/item11.xml>�� 
</file>

<file path=customXml/item12.xml>�� 
</file>

<file path=customXml/item13.xml>�� 
</file>

<file path=customXml/item14.xml>�� 
</file>

<file path=customXml/item15.xml>�� 
</file>

<file path=customXml/item16.xml>�� 
</file>

<file path=customXml/itemProps1.xml><?xml version="1.0" encoding="utf-8"?>
<ds:datastoreItem xmlns:ds="http://schemas.openxmlformats.org/officeDocument/2006/customXml" ds:itemID="{79AD7D35-6058-44C1-A5A8-B2150A32913A}">
  <ds:schemaRefs/>
</ds:datastoreItem>
</file>

<file path=customXml/itemProps2.xml><?xml version="1.0" encoding="utf-8"?>
<ds:datastoreItem xmlns:ds="http://schemas.openxmlformats.org/officeDocument/2006/customXml" ds:itemID="{F040F890-11A0-4166-86DE-3F09F6CC1ECE}">
  <ds:schemaRefs/>
</ds:datastoreItem>
</file>

<file path=customXml/itemProps3.xml><?xml version="1.0" encoding="utf-8"?>
<ds:datastoreItem xmlns:ds="http://schemas.openxmlformats.org/officeDocument/2006/customXml" ds:itemID="{E6B69D8A-F4A9-4BE3-9AA0-26FDAA542B46}">
  <ds:schemaRefs/>
</ds:datastoreItem>
</file>

<file path=customXml/itemProps4.xml><?xml version="1.0" encoding="utf-8"?>
<ds:datastoreItem xmlns:ds="http://schemas.openxmlformats.org/officeDocument/2006/customXml" ds:itemID="{A5E50CA9-053C-4B71-85DE-6F85826A58F9}">
  <ds:schemaRefs/>
</ds:datastoreItem>
</file>

<file path=customXml/itemProps5.xml><?xml version="1.0" encoding="utf-8"?>
<ds:datastoreItem xmlns:ds="http://schemas.openxmlformats.org/officeDocument/2006/customXml" ds:itemID="{A155A9E2-CD47-4573-B234-BA5923C8D99C}">
  <ds:schemaRefs/>
</ds:datastoreItem>
</file>

<file path=customXml/itemProps6.xml><?xml version="1.0" encoding="utf-8"?>
<ds:datastoreItem xmlns:ds="http://schemas.openxmlformats.org/officeDocument/2006/customXml" ds:itemID="{BEDA1CDB-2AA3-4DDC-9AE4-220361B56C2D}">
  <ds:schemaRefs/>
</ds:datastoreItem>
</file>

<file path=customXml/itemProps7.xml><?xml version="1.0" encoding="utf-8"?>
<ds:datastoreItem xmlns:ds="http://schemas.openxmlformats.org/officeDocument/2006/customXml" ds:itemID="{45940E78-7060-498F-A426-67AC6A0581AB}">
  <ds:schemaRefs/>
</ds:datastoreItem>
</file>

<file path=customXml/itemProps8.xml><?xml version="1.0" encoding="utf-8"?>
<ds:datastoreItem xmlns:ds="http://schemas.openxmlformats.org/officeDocument/2006/customXml" ds:itemID="{7B0F90D9-5A3E-4EF6-8733-B40B5213A4CF}">
  <ds:schemaRefs/>
</ds:datastoreItem>
</file>

<file path=customXml/itemProps9.xml><?xml version="1.0" encoding="utf-8"?>
<ds:datastoreItem xmlns:ds="http://schemas.openxmlformats.org/officeDocument/2006/customXml" ds:itemID="{597EBD9B-EB31-42CA-B19C-21003FEA6287}">
  <ds:schemaRefs/>
</ds:datastoreItem>
</file>

<file path=customXml/itemProps10.xml><?xml version="1.0" encoding="utf-8"?>
<ds:datastoreItem xmlns:ds="http://schemas.openxmlformats.org/officeDocument/2006/customXml" ds:itemID="{890D39E7-8AD9-42D7-B9FF-683AD78951D8}">
  <ds:schemaRefs/>
</ds:datastoreItem>
</file>

<file path=customXml/itemProps11.xml><?xml version="1.0" encoding="utf-8"?>
<ds:datastoreItem xmlns:ds="http://schemas.openxmlformats.org/officeDocument/2006/customXml" ds:itemID="{6C90A392-22DD-44E1-821F-4A1AC3310985}">
  <ds:schemaRefs/>
</ds:datastoreItem>
</file>

<file path=customXml/itemProps12.xml><?xml version="1.0" encoding="utf-8"?>
<ds:datastoreItem xmlns:ds="http://schemas.openxmlformats.org/officeDocument/2006/customXml" ds:itemID="{519D2342-0689-4058-898D-60592C628B68}">
  <ds:schemaRefs/>
</ds:datastoreItem>
</file>

<file path=customXml/itemProps13.xml><?xml version="1.0" encoding="utf-8"?>
<ds:datastoreItem xmlns:ds="http://schemas.openxmlformats.org/officeDocument/2006/customXml" ds:itemID="{9C8CD7CD-0F73-4CF0-8393-12DF1DA04DDA}">
  <ds:schemaRefs/>
</ds:datastoreItem>
</file>

<file path=customXml/itemProps14.xml><?xml version="1.0" encoding="utf-8"?>
<ds:datastoreItem xmlns:ds="http://schemas.openxmlformats.org/officeDocument/2006/customXml" ds:itemID="{783CBF20-6A9B-4CCF-8A99-D019031D9D71}">
  <ds:schemaRefs/>
</ds:datastoreItem>
</file>

<file path=customXml/itemProps15.xml><?xml version="1.0" encoding="utf-8"?>
<ds:datastoreItem xmlns:ds="http://schemas.openxmlformats.org/officeDocument/2006/customXml" ds:itemID="{E9556540-6417-4D5D-B8E2-D85040421192}">
  <ds:schemaRefs/>
</ds:datastoreItem>
</file>

<file path=customXml/itemProps16.xml><?xml version="1.0" encoding="utf-8"?>
<ds:datastoreItem xmlns:ds="http://schemas.openxmlformats.org/officeDocument/2006/customXml" ds:itemID="{646CAD3F-C4FB-4022-AA0D-BAFD8446CE19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15</vt:i4>
      </vt:variant>
    </vt:vector>
  </HeadingPairs>
  <TitlesOfParts>
    <vt:vector size="15" baseType="lpstr">
      <vt:lpstr>Intro</vt:lpstr>
      <vt:lpstr>1</vt:lpstr>
      <vt:lpstr>3</vt:lpstr>
      <vt:lpstr>2</vt:lpstr>
      <vt:lpstr>4</vt:lpstr>
      <vt:lpstr>5</vt:lpstr>
      <vt:lpstr>6</vt:lpstr>
      <vt:lpstr>7</vt:lpstr>
      <vt:lpstr>8</vt:lpstr>
      <vt:lpstr>9</vt:lpstr>
      <vt:lpstr>10</vt:lpstr>
      <vt:lpstr>1a</vt:lpstr>
      <vt:lpstr>2a3a</vt:lpstr>
      <vt:lpstr>4a5a6a</vt:lpstr>
      <vt:lpstr>7a8a9a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PC Mendoza</dc:creator>
  <cp:lastModifiedBy>ALEXANDERLEANDRO</cp:lastModifiedBy>
  <dcterms:created xsi:type="dcterms:W3CDTF">2015-06-05T18:19:34Z</dcterms:created>
  <dcterms:modified xsi:type="dcterms:W3CDTF">2022-09-30T20:27:58Z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ESRI_WORKBOOK_ID">
    <vt:lpwstr>6faf961b6a6941fb839b3b9ff9c79aaa</vt:lpwstr>
  </property>
</Properties>
</file>