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mc:AlternateContent xmlns:mc="http://schemas.openxmlformats.org/markup-compatibility/2006">
    <mc:Choice Requires="x15">
      <x15ac:absPath xmlns:x15ac="http://schemas.microsoft.com/office/spreadsheetml/2010/11/ac" url="/Users/YuliLopez/Documents/1. Atencion al ciudadano/2021/Participación Ciudadana 2021/"/>
    </mc:Choice>
  </mc:AlternateContent>
  <xr:revisionPtr revIDLastSave="0" documentId="13_ncr:1_{BB59E22B-9779-8D4C-8C94-3AD44F4D4839}" xr6:coauthVersionLast="36" xr6:coauthVersionMax="36" xr10:uidLastSave="{00000000-0000-0000-0000-000000000000}"/>
  <bookViews>
    <workbookView xWindow="0" yWindow="500" windowWidth="28800" windowHeight="15980" xr2:uid="{00000000-000D-0000-FFFF-FFFF00000000}"/>
  </bookViews>
  <sheets>
    <sheet name="Hoja1" sheetId="1" r:id="rId1"/>
  </sheets>
  <definedNames>
    <definedName name="_xlnm._FilterDatabase" localSheetId="0" hidden="1">Hoja1!$B$11:$W$57</definedName>
    <definedName name="_xlnm.Print_Area" localSheetId="0">Hoja1!$B$2:$W$49</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F8" i="1"/>
  <c r="F7" i="1"/>
  <c r="F6" i="1"/>
  <c r="F5" i="1"/>
  <c r="T49" i="1" l="1"/>
  <c r="S48" i="1" l="1"/>
  <c r="R48" i="1"/>
  <c r="Q48" i="1"/>
  <c r="S45" i="1" l="1"/>
  <c r="R45" i="1"/>
  <c r="Q45" i="1"/>
  <c r="S34" i="1" l="1"/>
  <c r="S49" i="1" s="1"/>
  <c r="R34" i="1"/>
  <c r="R49" i="1" s="1"/>
  <c r="Q34" i="1"/>
  <c r="Q31" i="1" l="1"/>
  <c r="Q49" i="1" s="1"/>
  <c r="Q13" i="1" l="1"/>
  <c r="V49" i="1" l="1"/>
  <c r="Q12" i="1" l="1"/>
  <c r="U55" i="1" l="1"/>
  <c r="U52" i="1" l="1"/>
  <c r="U54" i="1"/>
  <c r="U53" i="1" l="1"/>
  <c r="U56" i="1" s="1"/>
</calcChain>
</file>

<file path=xl/sharedStrings.xml><?xml version="1.0" encoding="utf-8"?>
<sst xmlns="http://schemas.openxmlformats.org/spreadsheetml/2006/main" count="598" uniqueCount="337">
  <si>
    <t>Nro.</t>
  </si>
  <si>
    <t>Actividad a realizar</t>
  </si>
  <si>
    <t>Derecho fundamental relacionado</t>
  </si>
  <si>
    <t>Responsable</t>
  </si>
  <si>
    <t>Equipo de Apoyo</t>
  </si>
  <si>
    <t>Fecha estimada (sujeto a reprogramación por Emergencia Sanitaria)</t>
  </si>
  <si>
    <t>Mecanismo de convocatoria a utilizar para asegurar la participación de los grupos de interés</t>
  </si>
  <si>
    <t>Ciclo de gestión al que pertenece la actividad (1.Diagnóstico, 2.Planeación(fomulación participativa), 3.Ejecución, 4.Evaluación y control ciudadano)</t>
  </si>
  <si>
    <t>Estrategia a utilizar para vincular a los grupos de valor</t>
  </si>
  <si>
    <t>I.V.C en las Regiones/ Regularización de Ligas Deportivas</t>
  </si>
  <si>
    <t>Participación</t>
  </si>
  <si>
    <t>Dirección de Inspección Vigilancia y Control-IVC</t>
  </si>
  <si>
    <t>GIT Deporte Aficionado</t>
  </si>
  <si>
    <t>Fecha de finalización: 31 de Diciembre 2020</t>
  </si>
  <si>
    <t xml:space="preserve">
1. Actas de compromisos.
2. Acciones de mejora implementadas</t>
  </si>
  <si>
    <t>Mesas de Trabajo</t>
  </si>
  <si>
    <t>Convocatoria de citación mediante los Institutos y Secretarias Departamentales</t>
  </si>
  <si>
    <t>Ejecución</t>
  </si>
  <si>
    <t xml:space="preserve">Brindar asesoría y acompañamiento a todos los actores del Sistema Nacional del Deporte (SND), especialmente a los dirigentes deportivos de la Ligas Deportivas. Se pretende contribuir con la formalización y regularizacion de los organismos deportivos, agilizar los trámites radicados en la Direcciòn de I.V.C. del Ministerio. </t>
  </si>
  <si>
    <t>Capacitacion en Adminsitracion Deportiva</t>
  </si>
  <si>
    <t xml:space="preserve">Participación  </t>
  </si>
  <si>
    <t>Todo el equipo IVC</t>
  </si>
  <si>
    <t>Numero de Personas Certificadas / Ejercicios de medición de la percepción de la calidad realizados</t>
  </si>
  <si>
    <t>Capacitaciones</t>
  </si>
  <si>
    <t>Capacitar a Dirigentes Deportivos, entrenadores, funcionarios de las gobernaciones, estudiantes, profesionales del deporte, entre otros sobre los temas legales, estatutarios, financieros y contables; con el fin de generar una formalización del Sistema Nacional del Deporte (SND)</t>
  </si>
  <si>
    <t>Mesa de participación para la actualización de la Estrategia Nacional  de Recreación para Primera Infancia</t>
  </si>
  <si>
    <t>Dirección de Fomento y Desarrollo- GIT Recreación</t>
  </si>
  <si>
    <t>GIT Comunicaciones
GIT servicio integral al ciudadano
ICBF
Ente departamental de Deporte y Recreación</t>
  </si>
  <si>
    <t>Por definir</t>
  </si>
  <si>
    <t>Estrategia  Nacional de Recreación para la Primera Infancia Actualizada, con reporte del ejercicio de participación realizado</t>
  </si>
  <si>
    <t>Integrantes Sistema Nacional del Deporte, deportistas,  entrenadores, Estado,  Organización no Gubernamental, cuidadores, agentes educativos y población en general.</t>
  </si>
  <si>
    <t>Virtual</t>
  </si>
  <si>
    <t>1. Página web del Ministerio                   2. Plataformas digitales interactivas            *Conversatorios           * Entrevistas                * Encuestas              * Grupos focales                 * Foros</t>
  </si>
  <si>
    <t xml:space="preserve">1. Pagina web del MInisterio             2. Paginas web de Consultora                  3. Correos electronicos                    4.Llamadas telefonicas                   5. Redes sociales      </t>
  </si>
  <si>
    <t>Diagnóstico</t>
  </si>
  <si>
    <t xml:space="preserve">Socialización por diferentes medios virtuales, como Pagina web del Ministerio, Paginas web de Consultora, Correos  electronicos y.Llamadas telefonicas, a los actores objeto de convocatoria </t>
  </si>
  <si>
    <t>Mesa de participación para la actualización de la Estrategia Nacional  de Recreación para Adolescencia y Juventud</t>
  </si>
  <si>
    <t>GIT Comunicaciones
GIT servicio integral al ciudadano
Ente departamental de Deporte y Recreación
ICBF
Ministerio de Educación
Colombia Joven</t>
  </si>
  <si>
    <t>Estrategia  Nacional de Recreación para Adolescencia y Juventud Actualizada, con reporte del ejercicio de participación realizado</t>
  </si>
  <si>
    <t>Integrantes Sistema Nacional del Deporte, deportistas,  entrenadores, Estado,  Organización no Gubernamental y población en general.</t>
  </si>
  <si>
    <t>Mesa de participación patra la actualización de la Estrategia Nacional  de Recreación para Persona Mayor</t>
  </si>
  <si>
    <t>GIT Comunicaciones
GIT servicio integral al ciudadano
ICBF
Ente departamental de Deporte y Recreación
Ministerio de Salud</t>
  </si>
  <si>
    <t>Estrategia  Nacional de Recreación para  y con Persona Mayor Actualizada, con reporte del ejercicio de participación realizado</t>
  </si>
  <si>
    <t>Integrantes Sistema Nacional del Deporte, deportistas,  entrenadores, Estado,  Organización no Gubernamental, cuidadores y población en general.</t>
  </si>
  <si>
    <t>Mesa de construcción de los lineamientos en recreación   para  personas con discapacidad</t>
  </si>
  <si>
    <t>GIT Comunicaciones
GIT servicio integral al ciudadano
Ente departamental de Deporte y Recreación
Ministerio de Salud</t>
  </si>
  <si>
    <t>Documento de  lineamientos para la atención en Recreación a las personas con discapacidad, con reporte del ejercicio de participación realizado</t>
  </si>
  <si>
    <t>Integrantes Sistema Nacional del Deporte, deportistas,  entrenadores, Estado,  Organización no Gubernamental, cuidadores, población en condición de discapacidad y población en general.</t>
  </si>
  <si>
    <t>Mesa de construcción de los lineamientos en recreación  para grupos etnicos</t>
  </si>
  <si>
    <t>GIT Comunicaciones
GIT Atención al Ciudadana
Ente departamental de Deporte y Recreación
Comunidadees Indíegenas</t>
  </si>
  <si>
    <t>Documento  de lineamientos para la atención en Recreación a  grupos etnicos</t>
  </si>
  <si>
    <t>Integrantes Sistema Nacional del Deporte, deportistas,  entrenadores, Estado,  Organización no Gubernamental, grupos etnicos y población en general.</t>
  </si>
  <si>
    <t>Mesa de construcción de los lineamientos  de espacios lúdicos y culturales dirigidos a la infancia y adolescencia</t>
  </si>
  <si>
    <t>GIT Comunicaciones
GIT servicio integral al ciudadano
ICBF
Ente departamental de Deporte y Recreación
Ministerio de Cultura</t>
  </si>
  <si>
    <t>Documento de lineamientos para la gestión de espacios lúdicos y culturales dirigidos a la infancia y adolescencia</t>
  </si>
  <si>
    <t>Socialización  de lineamientos técnicos y administrativos con el personal contratadod para la ejecución del programa "Escuelas Deportivas para Todos".</t>
  </si>
  <si>
    <t>Recreación y deporte</t>
  </si>
  <si>
    <t>Dirección de Fomento y Desarrollo-GIT Deporte Escolar</t>
  </si>
  <si>
    <t>1 supervisor del convenio
1 Apoyo técnico
1. Psicológo</t>
  </si>
  <si>
    <t xml:space="preserve">Presentación, formatos socializados, evidencia de ejercicio práctico sobre la aplicación de herramientas técnicas y administrativas. </t>
  </si>
  <si>
    <t>Reuniones con grupos de valor</t>
  </si>
  <si>
    <t>Convocatoria cerrada al Ente Departamental.</t>
  </si>
  <si>
    <t>Socialización teorico practica</t>
  </si>
  <si>
    <t>Mesas regionales para la formulación de la politica pública de las Escuelas Deportivas a nivel Nacional.</t>
  </si>
  <si>
    <t xml:space="preserve">4 funcionarios de planta
4. contratistas de apoyo técnico
2. Psicológos. </t>
  </si>
  <si>
    <t>Por Definir</t>
  </si>
  <si>
    <t xml:space="preserve">Informe técnico con los resultados de la  realización de las mesas. </t>
  </si>
  <si>
    <t>Coordinadores programas escuelas Deportivas
Directores Entes Departamentales</t>
  </si>
  <si>
    <t>Planeación</t>
  </si>
  <si>
    <t>Desarrollo de jornadas nacionales de capacitacion dirigidos a todos los enlaces, monitores municipales, monitores de reintegracion y demas comunidad que desarrolla acciones de deporte social comunitario a lo largo y ancho del territorio nacional</t>
  </si>
  <si>
    <t>Dirección de Fomento y Desarrollo-GIT Deporte Social Comunitario</t>
  </si>
  <si>
    <t>GIT Atencion al Ciudadano</t>
  </si>
  <si>
    <t>Documento informe donde se evidencie las observaciones y retroalimentacion del desarrollo del programa a nivel nacional durante la vigencia 2020 por parte de los enlaces y monitores.</t>
  </si>
  <si>
    <t>Invitacion a entes deportivos departamentales</t>
  </si>
  <si>
    <t>Charlas, Conversatorio.</t>
  </si>
  <si>
    <t xml:space="preserve">Socializacion de los juegos del GIT Deporte Social comunitario, que garantice el eficiente desarrollo de las competencias deportivas, de acuerdo a las especificaciones  técnicas </t>
  </si>
  <si>
    <t>Informe de reunion y presentacion elaborada or el GIT para dar a conocer los juegos del GIT DSC</t>
  </si>
  <si>
    <t>Invitacion a entidades u organizaciones participantes</t>
  </si>
  <si>
    <t xml:space="preserve">Reunión virtual de lineamientos de programas de Hábitos y Estilos de Vida Saludable. </t>
  </si>
  <si>
    <t xml:space="preserve">Dirección de Fomento y Desarrollo-GIT Actividad Física </t>
  </si>
  <si>
    <t>N/A</t>
  </si>
  <si>
    <t xml:space="preserve">24, 25 y 30 de junio </t>
  </si>
  <si>
    <t>Informe reunión virtual de lineamientos de programas de Hábitos y Estilos de Vida Saludable</t>
  </si>
  <si>
    <t>Reunión con grupos de interés</t>
  </si>
  <si>
    <t xml:space="preserve">Invitación escrita a los entes deportivos departamentales y municipales </t>
  </si>
  <si>
    <t>Talleres, reuniones
memorias en la página web de Mindeporte</t>
  </si>
  <si>
    <t>Curso virtual teórico práctico de Actividad Física Dirigida Musicalizada</t>
  </si>
  <si>
    <t>Del 6 de agosto al 7 de septiembre de 2020</t>
  </si>
  <si>
    <t>Informe curso virtual teórico práctico de Actividad Física Dirigida Musicalizada</t>
  </si>
  <si>
    <t>Encuentro Virtual Nacional de Programas departamentales y municipales de hábitos y estilos de vida saludable</t>
  </si>
  <si>
    <t xml:space="preserve">Dirección de Fomento y Desarrollo-GIT Actividad Física  </t>
  </si>
  <si>
    <t>Del 1 al 4 de diciembre de 2020</t>
  </si>
  <si>
    <t>Informe Encuentro Nacional de Programas departamentales y municipales de hábitos y estilos de vida saludable</t>
  </si>
  <si>
    <t xml:space="preserve">Virtual y presencial </t>
  </si>
  <si>
    <t xml:space="preserve">Socialización de las actividades realizadas en el programa de Hábitos y Estilos de Vida Saludable durante la vigencia 2020 y proyección 2021. </t>
  </si>
  <si>
    <t xml:space="preserve">Mesas de trabajo participativas para la aplicación de la metodologia para el desarrollo de proyectos de Infraestructura </t>
  </si>
  <si>
    <t xml:space="preserve">Dirección de Recursos y Herramientas del Sistema-Coordinador G.I.T de Infraestructura </t>
  </si>
  <si>
    <t xml:space="preserve">Funcionarios y Contratistas que Integran el G.I.T de Infraestructura </t>
  </si>
  <si>
    <t>Página web</t>
  </si>
  <si>
    <t>Oferta Institucional de proyectos de Infraestructura que influya en la toma de decisiones.</t>
  </si>
  <si>
    <t>Capacitación en altos Logros con ejercicio participativo que influya en la toma de decisiones</t>
  </si>
  <si>
    <t>Dirección de Posicionamiento y Liderazgo Deportivo</t>
  </si>
  <si>
    <t>GIT Deporte de Rendimiento Convencional - GIT Deporte de Rendimiento Paralímpico</t>
  </si>
  <si>
    <t>30 de noviembre de 2020</t>
  </si>
  <si>
    <t>Capacitación dictada a los grupos de interés</t>
  </si>
  <si>
    <t>Capacitación</t>
  </si>
  <si>
    <t>Correo electrónico
Oficios enviados por GESDOC</t>
  </si>
  <si>
    <t>Firma de contrato para la realización del Programa Nacional de Capacitación del Sistema Nacional del Deporte / Medición de percepción de la calidad</t>
  </si>
  <si>
    <t>Mesa de trabajo participativa de la Comisión Medica Mindeportes - COC para el diseño de estrategia para centros de medicina del deporte</t>
  </si>
  <si>
    <t>Dirección de Posicionamiento y Liderazgo Deportivo- Comité Olímpico Colombiano</t>
  </si>
  <si>
    <t>GIT Centro de Ciencias del Deporte</t>
  </si>
  <si>
    <t xml:space="preserve">27 de Febrero de 2020 </t>
  </si>
  <si>
    <t>Acta de Reunión de la Comisión médica, con la memoria de lo tratado en la reunión para consulta y uso interno de la entidad.</t>
  </si>
  <si>
    <t>Integrantes Sistema Nacional del Deporte</t>
  </si>
  <si>
    <t xml:space="preserve">Presencial </t>
  </si>
  <si>
    <t>Reunión</t>
  </si>
  <si>
    <t xml:space="preserve">Correos Electrónicos - Oficios de convocatoria por parte del COC </t>
  </si>
  <si>
    <t>Participación activa de  los representantes de los  centros de medicina del deporte de los entes deportivos departamentales.</t>
  </si>
  <si>
    <t>Secretaria General-GIT servicio integral al ciudadano</t>
  </si>
  <si>
    <t>GIT comunicaciones</t>
  </si>
  <si>
    <t xml:space="preserve">Consulta ciudadana como parte del diagnóstico requerido para la elaboración de los protocolos de atención con enfoque diferencial de la Entidad. </t>
  </si>
  <si>
    <t xml:space="preserve">Virtual </t>
  </si>
  <si>
    <t>Página web/ Redes Sociales</t>
  </si>
  <si>
    <t>Publicación en página web.</t>
  </si>
  <si>
    <t>Envío de link por correo electrónico</t>
  </si>
  <si>
    <t xml:space="preserve">Todas las dependencias de la Entidad </t>
  </si>
  <si>
    <t xml:space="preserve">Documento de diagnóstico </t>
  </si>
  <si>
    <t>GIT servicio integral al ciudadano</t>
  </si>
  <si>
    <t>Dirección de Fomento y Desarrollo/ Dirección de Posicionamiento y Liderazgo Deportivo</t>
  </si>
  <si>
    <t>Jornadas durante toda la vigencia, hasta culminar la misma.</t>
  </si>
  <si>
    <t>Presencial</t>
  </si>
  <si>
    <t>Reuniones, mesas de trabajo</t>
  </si>
  <si>
    <t>Taller tematico presencial en "Mindeporte en las regiones"</t>
  </si>
  <si>
    <t xml:space="preserve">Realizar mesas de participación durante las jornadas de los talleres Mindeporte en las Regiones, con el propósito de recibir aportes ciudadanos que incidan en la gestión de la Entidad.   </t>
  </si>
  <si>
    <t>Informe de resultado de los aportes recibidos en las mesas de participación/Listado de asistencia.</t>
  </si>
  <si>
    <t>Convocatoria mediante comunicado oficial a entidades del sistema del deporte, Entidades territoriales, deportistas, entrenadores, ciudadania en general.</t>
  </si>
  <si>
    <t>Evaluación y control ciudadano</t>
  </si>
  <si>
    <t xml:space="preserve">Consulta ciudadana al Plan de Participación Ciudadana </t>
  </si>
  <si>
    <t>Junio de 2020</t>
  </si>
  <si>
    <t>GIT Comunicaciones</t>
  </si>
  <si>
    <t>Informe de las observaciones recibidas al plan de participación planteado y las acciones que la Entidad toma al respecto.</t>
  </si>
  <si>
    <t>Publicación de los informes de los ejercicios de participación ciudadana, realizados por el Ministerio del Deporte durante 2020.</t>
  </si>
  <si>
    <t>GIT Servicio Integral al Ciudadano</t>
  </si>
  <si>
    <t>Informes publicados</t>
  </si>
  <si>
    <t>Consulta ciudadana para la construcción del plan de acción de la entidad y de los programas y proyectos a implementar en la vigencia 2020</t>
  </si>
  <si>
    <t>Oficina Asesora de Planeación</t>
  </si>
  <si>
    <t>Informe de aportes recibidos y ajustes realizados al plan por la entidad con base en los mismos.</t>
  </si>
  <si>
    <t>Recepción de solicitudes y su respuesta via mail institucional</t>
  </si>
  <si>
    <t>Publicación en página web/ Comunicados oficiales a entidades del sistema del deporte para que participen en construcción del plan</t>
  </si>
  <si>
    <t>Publicación en página web de proyecto del plan para que ciudadania realice aportes al mismo.</t>
  </si>
  <si>
    <t>Consulta ciudadana para el diseño, construcción y desarrollo del plan anticorrupción y de atención al ciudadano 2020</t>
  </si>
  <si>
    <t>Consulta ciudadana para el diseño, construcción y desarrollo del plan estrategico del Ministerio</t>
  </si>
  <si>
    <t>Página web, reuniones, mesas de trabajo</t>
  </si>
  <si>
    <t>Implementar instrumentos de medición de la percepción de calidad en todos los eventos que realice la entidad, como insumo para la toma de decisiones de la entidsd.</t>
  </si>
  <si>
    <t>GIT Servicio Integral Servicio al Ciudadano</t>
  </si>
  <si>
    <t>Dirección de Posicionamiento y Liderazgo/ Dirección de Fomento y Desarrollo/ Dirección de Inspección Vigilancia y Control /Dirección de Recursos y Herramientas</t>
  </si>
  <si>
    <t xml:space="preserve">Permanente durante toda la vigencia </t>
  </si>
  <si>
    <t>Informes de medicion de calidad publicados</t>
  </si>
  <si>
    <t>Encuestas de medición en los eventos</t>
  </si>
  <si>
    <t xml:space="preserve">Aplicación de medición presencial en los eventos </t>
  </si>
  <si>
    <t xml:space="preserve">Medición presencial e información en todos los eventos para que la ciudadanía conozca que son sujetos de medición </t>
  </si>
  <si>
    <t>Encuesta para priorización de temas a tratar en la audiencia en la audiencia pública de rendición de cuentas a realizase en vigencia 2020</t>
  </si>
  <si>
    <t xml:space="preserve">Informe del resultado de la encuesta </t>
  </si>
  <si>
    <t xml:space="preserve">Encuesta virtual en línea disponible en la página web, para priorización de temas a tratar en la audiencia en la audiencia pública de rendición de cuentas </t>
  </si>
  <si>
    <t>Publicación de video y/o piezas gráficas para promoción del evento con tutorial para participar de la sesión  de rendición de cuentas</t>
  </si>
  <si>
    <t>Ejercicio de retroalimentación y evaluación de la ciudadanía en la rendición de cuentas para la toma de decisiones</t>
  </si>
  <si>
    <t>Memorias de ejercicio de retroalimentación</t>
  </si>
  <si>
    <t>Capacitaciones a equipo de trabajo lider de la participación del Ministerio en temas de gestión de la participación ciudadana, así como a servidores de la entidad en participación ciudadana, rendición de cuentas y control social. Igualmente, identificación de necesidades de capacitación en participación ciudadana a grupos de valor del Ministerio</t>
  </si>
  <si>
    <t>Soporte de capacitación con numero de participantes beneficiados</t>
  </si>
  <si>
    <t>Capacitación virtual</t>
  </si>
  <si>
    <t>Correo electrónico institucional y comunicado oficial</t>
  </si>
  <si>
    <t>Capacitación VIRTUAL</t>
  </si>
  <si>
    <t>Seguimiento a cumplimiento de las acciones plasmadas en el plan estratégico del Ministerio</t>
  </si>
  <si>
    <t>Informe de seguimiento al cumplimiento del plan estrategico</t>
  </si>
  <si>
    <t>Servidores de la Entidad/Integrantes Sistema Nacional del Deporte</t>
  </si>
  <si>
    <t>Presencial/Virtual</t>
  </si>
  <si>
    <t>Mesas de trabajo y reuniones para verificación de cumplimiento del plan estratégico. Informes de gestión</t>
  </si>
  <si>
    <t xml:space="preserve">Mesas técnicas </t>
  </si>
  <si>
    <t>Realizar con antelación a su expedición, la consulta pública de proyectos específicos de regulación de carácter general, cuya decisión tenga impacto a nivel externo, de acuerdo con lo establecido en el Decreto 270 de 2017</t>
  </si>
  <si>
    <t>Informe de gestión del soporte de consulta pública previa de los proyectos específicos de regulación de carácter general</t>
  </si>
  <si>
    <t>Integrantes Sistema Nacional del Deporte, deportistas,  entrenadores, Entes Terrioriales, ciudadanía en general</t>
  </si>
  <si>
    <t>Consulta</t>
  </si>
  <si>
    <t>Correo electrónico institucional y comunicado oficial por la página web</t>
  </si>
  <si>
    <t>Oficina Asesora Jurídica.</t>
  </si>
  <si>
    <t>Actualización de la Política de protección de datos personales del Ministerio del Deporte</t>
  </si>
  <si>
    <t>Acceso a la información Derecho de petición</t>
  </si>
  <si>
    <t>GIT Servicio integral al ciudadano
GIT TICS</t>
  </si>
  <si>
    <t xml:space="preserve">Informe de gestión que soporte la participación ciudadana en la actualización de la política </t>
  </si>
  <si>
    <t>Foro</t>
  </si>
  <si>
    <t>Realizar consulta pública del proyecto de ley para la reforma de la Ley 181 de 1995 "Por la cual se dictan disposiciones para el fomento del deporte, la recreación, el aprovechamiento del tiempo libre y la Educación Física y se crea el Sistema Nacional del Deporte"</t>
  </si>
  <si>
    <t>Recreación y deporte
Participación
Igualdad</t>
  </si>
  <si>
    <t>Despacho Viceministerio</t>
  </si>
  <si>
    <t>Informe de gestión del soporte de consulta pública previa a la expedición de la Ley</t>
  </si>
  <si>
    <t>Virtual/Presencial</t>
  </si>
  <si>
    <t xml:space="preserve">Consulta y Audiencias </t>
  </si>
  <si>
    <t>Audiencias para diálogo participativo y consulta para recepción de aportes al proyecto de ley</t>
  </si>
  <si>
    <t xml:space="preserve">Actualización de la Política Pública del Deporte </t>
  </si>
  <si>
    <t>Recreación y deporte
Participación
Igualdad
Acceso a la información</t>
  </si>
  <si>
    <t>Informe de gestión que soporte la participación ciudadana en la actualización de la política pública</t>
  </si>
  <si>
    <t>Mesas de trabajo, foros o conversatorios 
Consulta</t>
  </si>
  <si>
    <t>Comunicados oficiales, Correo electrónico institucional y comunicado oficial por la página web</t>
  </si>
  <si>
    <t xml:space="preserve">Mesas de trabajo, foros o conversatorios </t>
  </si>
  <si>
    <r>
      <t xml:space="preserve">Secretaria General- </t>
    </r>
    <r>
      <rPr>
        <sz val="12"/>
        <color theme="1"/>
        <rFont val="Times New Roman"/>
        <family val="1"/>
      </rPr>
      <t>GIT Servicio Integral al Ciudadano</t>
    </r>
  </si>
  <si>
    <t xml:space="preserve">Ejecutado </t>
  </si>
  <si>
    <t xml:space="preserve">ejecutado </t>
  </si>
  <si>
    <t>Avance general</t>
  </si>
  <si>
    <t>TRIMESTRE</t>
  </si>
  <si>
    <t>1 TRIMESTRE</t>
  </si>
  <si>
    <t>2 TRIMESTRE</t>
  </si>
  <si>
    <t>3 TRIMESTRE</t>
  </si>
  <si>
    <t>No. Ejercicios</t>
  </si>
  <si>
    <t>TOTAL ACUMULADO</t>
  </si>
  <si>
    <t>Porcentaje de avance en el periodo</t>
  </si>
  <si>
    <t>No. Total De ejercicios en el plan</t>
  </si>
  <si>
    <t>(4) 4 al 100%</t>
  </si>
  <si>
    <t>Avance cualitativo</t>
  </si>
  <si>
    <t>Avance cuantitativo (%)</t>
  </si>
  <si>
    <t xml:space="preserve">EJecutado </t>
  </si>
  <si>
    <t xml:space="preserve">EJEcutado </t>
  </si>
  <si>
    <t>3 y 4</t>
  </si>
  <si>
    <t>4 TRIMESTRE</t>
  </si>
  <si>
    <t>(5,45) 4 al 100% y 3 parciales en  40%, 75% y 30%</t>
  </si>
  <si>
    <t xml:space="preserve">(4) 4 al 100% </t>
  </si>
  <si>
    <t>ejecutada en escuela virtual</t>
  </si>
  <si>
    <t>En el 2020 no se ejecutó por causa de los tiempos de ejecución. </t>
  </si>
  <si>
    <t xml:space="preserve">No se ejecutó </t>
  </si>
  <si>
    <t>No se realizó en la vigencia 2020</t>
  </si>
  <si>
    <t>Se ejecutaron 2 ejercicios de participación que aportan en la actualizaicon de la politica publica del deporte</t>
  </si>
  <si>
    <t>(12,55) 11 al 100% y 3 parciales  subieron a 100% (subieron en 60, 25 y 70 respectivamente)</t>
  </si>
  <si>
    <t xml:space="preserve">26 ejecutados </t>
  </si>
  <si>
    <t>Participación
Recreación y deporte</t>
  </si>
  <si>
    <t>Participación, Igualdad, Derecho de petición</t>
  </si>
  <si>
    <t xml:space="preserve">Actas de Reunión Mesas tecnicas. Matriz de mesas tecnicas </t>
  </si>
  <si>
    <t>Página web; Reuniones con grupos de valor</t>
  </si>
  <si>
    <t xml:space="preserve">Oficio de Invitación a mesa tecnica. Correo Electronico </t>
  </si>
  <si>
    <t>Mesas tecnicas. Asistencia Tecnica</t>
  </si>
  <si>
    <t xml:space="preserve">Acta de Reunión, Lista de asistencia </t>
  </si>
  <si>
    <t xml:space="preserve">Participación, Igualdad, práctica de deporte y recreación </t>
  </si>
  <si>
    <t>Página web/ Redes Sociales, Consultas via email mediante encuesta</t>
  </si>
  <si>
    <t>Publicación en página web. Comunicaciones via correo electrónico</t>
  </si>
  <si>
    <t>Participación, Igualdad,</t>
  </si>
  <si>
    <t>Participación, Igualdad, Acceso a la infomación</t>
  </si>
  <si>
    <t>Participación, Igualdad, Acceso a la infomación, Práctica del Deporte y Recreación</t>
  </si>
  <si>
    <t>GIT Comunicaciones. Dirección de Posicionamiento y Liderazgo. Dirección de Fomento y Desarrollo. Dirección de Inspección Vigilancia y Control. Dirección de Recursos y Herramientas</t>
  </si>
  <si>
    <t>Publicación en página web/ Comunicados oficiales a entidades del sistema del deporte para que participen en construcción del plan estrategico</t>
  </si>
  <si>
    <t>GIT Comunicaciones, GIT Servicio Integral al Ciudadano</t>
  </si>
  <si>
    <t>Página web, Redes Sociales, Publicación de informe de gestión y resultados vigencia 2019</t>
  </si>
  <si>
    <t>Oficina Asesora de Planeación, GIT Servicio Integral al Ciudadano, GIT Talento Humano</t>
  </si>
  <si>
    <t>Participación, Igualdad, Acceso a la Información</t>
  </si>
  <si>
    <t>Producto 
ENTREGABLE</t>
  </si>
  <si>
    <t>Tipo de espacio
(Virtual / Presencial /Semipresencial)</t>
  </si>
  <si>
    <t>Canal / Metodología de Participación. (Consulta, mesas de trabajo, foros, chat, reuniones, etc.)</t>
  </si>
  <si>
    <t xml:space="preserve">GIT Servicio Integral al Ciudadano </t>
  </si>
  <si>
    <t>Grupos de valor beneficiados</t>
  </si>
  <si>
    <t>Tipo de EPC</t>
  </si>
  <si>
    <t>Recursos invertidos</t>
  </si>
  <si>
    <t>No. De personas que participaron</t>
  </si>
  <si>
    <t>No. De observaciones recibidas</t>
  </si>
  <si>
    <t>No. De observaciones incidentes</t>
  </si>
  <si>
    <t>Establecimiento o modificación de trámites y servicios</t>
  </si>
  <si>
    <t>Ligas Deportivas Nacionales.</t>
  </si>
  <si>
    <t>20 al 21 de feb de 2020; 12 de agosto de 2020</t>
  </si>
  <si>
    <t xml:space="preserve"> Jornada de acompañamiento preventivo virtual a las ligas del Departamento de Antioquia y  Cesar														</t>
  </si>
  <si>
    <t xml:space="preserve">Capacitación </t>
  </si>
  <si>
    <t xml:space="preserve">Actualización en legislación deportiva y ámbito contable en el departamento del meta. Se convocaron 39 ligas deportivas, asistiendo sólo 11 ligas al acompañamiento preventivo														</t>
  </si>
  <si>
    <t>29 y 30 de septiembre de 2020. 12 y 13 de noviembre de 2020</t>
  </si>
  <si>
    <t>14 de septiembre al 14 de diciembre de 2020</t>
  </si>
  <si>
    <t>Dirigente deportivo 
Especialista en Deportes náuticos 
Entrenadores
Estudiantes
Gestor Deportivo
Instructor 
Licenciados en Educación Física 
Líder Comunitario
Miembros de clubes deportivos 
Monitor deportivo 
Representante Ente Departamental 
Representantes de los organismos Deportivos
Tecnólogo de Entrenamiento Deportivo 
Tecnólogo en Actividad Física.</t>
  </si>
  <si>
    <t>mayo a diciembre de 2020</t>
  </si>
  <si>
    <t xml:space="preserve">Formadores del Programa Escuelas Deportivas para Todos E.D.T. </t>
  </si>
  <si>
    <t>18 a 20 de novimbre de 2020</t>
  </si>
  <si>
    <t>Enlaces y monitores de deporte social comunitario: Afros, campesinos, indígenas, raizales, víctimas, entre otros</t>
  </si>
  <si>
    <t>El GIT de DSC realizó las jornadas nacionales de capacitación dirigidas al recurso humano contratado que implementa acciones de deporte social comunitario en el marco del "Evento académico Deportes+ 2020" en el que se realizaron ciclos de conferencias, conversatorios de experiencias exitosas y un concurso fotográfico relacionados con el deporte social comunitario, la equidad de género en el deporte, la preservación y cuidado del medio ambiente, la inclusión de personas cons discapacidad en el deporte y el deporte para el desarrollo y la paz.</t>
  </si>
  <si>
    <t>Toma de decisiones</t>
  </si>
  <si>
    <t>16 de septiembre de  2020</t>
  </si>
  <si>
    <t>Entes Deportivos Departamentales (Indigena, NARP,Mayoritario, Mestizo)</t>
  </si>
  <si>
    <t>Temas:  Aplazamiento versión 2020, Cronograma, Lanzamiento de Fases Regionales de la vigencia 2021. Indicaciones para la presentacion de la intencion de ser sede de las fases regionales ,fechas de presentacion y criterios de evaluacion.</t>
  </si>
  <si>
    <t>Definición de planes de la entidad</t>
  </si>
  <si>
    <t>23 de diciembre de 2020</t>
  </si>
  <si>
    <t>Servidores publicos de las entidades gubernamentales del oreden nacional y territorial</t>
  </si>
  <si>
    <t>24 al 30 de junio de 2020</t>
  </si>
  <si>
    <t xml:space="preserve">Directores, Supervisores, Gestores, Articuladores HEVS- VAS, Monitores de Hábitos y Estilos de Vida Saludable y Enlaces Territoriales </t>
  </si>
  <si>
    <t xml:space="preserve">La reunión de lineamientos de programas de Hábitos y Estilos de Vida Saludable que se desarrolló durante tres días, contó en las dos primeras jornadas con la participación de Supervisores y Gestores HEVS de los programas departamentales y municipales y en la tercera jornada con Gestores HEVS y Articuladores VAS -HEVS. </t>
  </si>
  <si>
    <t>6 de agosto al 7 de septiembre de 2020</t>
  </si>
  <si>
    <t>Gestores, Articuladores HEVS- VAS y Monitores de Hábitos y Estilos de Vida Saludable</t>
  </si>
  <si>
    <t xml:space="preserve">El Curso virtual teórico práctico de Actividad Física Dirigida Musicalizada se desarrolló en 7 módulos, disponibles en la plataforma durante 4 semanas, donde conto con la participación de Gestores, Articuladores HEVS- VAS y Monitores de los programas departamentales y municipales del programa Nacional de Hábitos y Estilos de Vida Saludable. </t>
  </si>
  <si>
    <t>Control y rendición de cuentas</t>
  </si>
  <si>
    <t>9 al 12 de diciembre de 2020</t>
  </si>
  <si>
    <t>Directores, Supervisores, Gestores, Articuladores HEVS- VAS y Monitores de Hábitos y Estilos de Vida Saludable</t>
  </si>
  <si>
    <t xml:space="preserve">En este evento, se realizó el encuentro Virtual Nacional de Programas departamentales y municipales de hábitos y estilos de vida saludable, el IX Curso de Políticas y programas para la promoción de Hábitos y Estilos de Vida Saludable y la entrega de premios HEVS.  Se realizó de una manera "hibrida" con la asistencia presencial de Gestores y Articuladores y manera virtual para los monitores, promotores e invitados expertos en Actividad Física a través de la plataforma https://www.cursopoliticashevs-mindeporte.com/ en streaming. De igual manera, se transmitió el evento por medio de la página de YouTube y de Facebook del Ministerio del Deporte.  </t>
  </si>
  <si>
    <t>27 de mayo al 30 de septiembre de 2020</t>
  </si>
  <si>
    <t>MUNICIPIOS PEDET</t>
  </si>
  <si>
    <t>Presentación de la oferta institucional y los requisitos establecidos por la resolución vigente que define las condiciones generales para la presentación de proyectos de Infraestructura Deportiva y Recreativa, sus criterios de priorización y asignación de recursos para su ejecución expedida por el Ministerio del Deporte. ejecutado durante toda la vigencia. Reporte en 4 trimestre</t>
  </si>
  <si>
    <t>Entrenadores</t>
  </si>
  <si>
    <t xml:space="preserve">3 de abril al 26 de junio de 2020; 22 y 23 de julio de 2020;19 de diciembre de 2020; </t>
  </si>
  <si>
    <t>1. Ciclo de capacitaciones de entrenamento deportivo, carga de entrenamiento y planificación deportiva en Tennis. 2. Capacitación volumen de entrenamiento y su distribuación  Tenis de mesa. 3. Capacitación programación de la enseñanza a entrenadores de Boxeo región Caribe. ejecutado en 3 trimestre. Reporte se infrmó en el 4 trimestre</t>
  </si>
  <si>
    <t>27 de febrero de 2020</t>
  </si>
  <si>
    <t>Presentación de la plataforma informática en ciencias del deporte - Presentación del modelo de ciencias para 2020 - Recomendaciones plan Tokio 2020</t>
  </si>
  <si>
    <t>Construcción de normatividad</t>
  </si>
  <si>
    <t>22 de abril de 2020</t>
  </si>
  <si>
    <t>ciudadanos y usuarios de los servicios</t>
  </si>
  <si>
    <t xml:space="preserve">Mediante la página web de Mindeporte se hizo invitación a todos los ciudadanos para que dieran sus observaciones, comentarios y sugerencias dirigidas para mejorar nuestro Protocolo de Servicio al Ciudadano.
</t>
  </si>
  <si>
    <t>Directivos y miembros de organismos deportivos, líderes comunitarios, funcionarios y contratistas de los Institutos Departamentales y Municipales de deporte, o de las Secretarías dedespacho que hacen sus veces.</t>
  </si>
  <si>
    <t>27y 28 de febrero de 020;12 y 13 de marzo de 2020</t>
  </si>
  <si>
    <t>Jornada Rioacha y Apartadó. En el marco de la capacitación en diversos temas de la misión del Ministerio del Deporte, se brindó capacitación a los líderes y enlaces territoriales en materia de participación ciudadana</t>
  </si>
  <si>
    <t>28 de mayo al 16 de junio de 2020</t>
  </si>
  <si>
    <t>Ciudadanos y usuarios de los servicios</t>
  </si>
  <si>
    <t>Foro Virtual para poner en consideración de la ciudadanía el Plan de Participación del Ministerio 2020 y recibir aportes o recomendaciones</t>
  </si>
  <si>
    <t>30 junio a 31 de diciembre de 2020</t>
  </si>
  <si>
    <t>24 al 30 de enero de 2020</t>
  </si>
  <si>
    <t>Ciudadanos a nivel nacional</t>
  </si>
  <si>
    <t>Se públicó el consolidado del Plan de Acción y la propuesta del PAYAC para consulta de la ciudadanía y grupos de valor</t>
  </si>
  <si>
    <t>3 al 15 de abril de 2020</t>
  </si>
  <si>
    <t>Se públicó un formulario en la página wed de la entidad, con el fin de que los grupos de valor y ciudadanos realizaran sugerencias y aportes para la contrucción del Plan Estratégico Institucional 2019-2022</t>
  </si>
  <si>
    <t>27 de febrero a 30 de diciembre de 2020</t>
  </si>
  <si>
    <t>Representantes de los Inder, coordinadores Municipales de deporte, docentes en educación física, Representantes de ligas deportivas, estudiantes universitarios de educación física, estudiantes de deporte del SENA, profesionales en carreras afines a la actividad física y área de la salud, academia, sociedades científicas y líderes de actividad física, supervisores de los entes deportivos, Gestores y Articuladores HEVS-VAS departamentales y municipales, funcionarios y contratistas del Ministerio del Deporte</t>
  </si>
  <si>
    <t>9 de marzo al 17 de abril de 2020</t>
  </si>
  <si>
    <t>29 de julio al 21 de agosto de 2020</t>
  </si>
  <si>
    <t>9 de septiembre de 2020</t>
  </si>
  <si>
    <t>Funcionarios y contratistas de la entidad</t>
  </si>
  <si>
    <t>23 de septiembre al 14 de octubre de 2020; 21 de septiembre al 2 de octubre de 2020</t>
  </si>
  <si>
    <t xml:space="preserve">ejecutados 2 ejercicios para 2 tramites de norma en la vigencia. 1. Se publicó el Proyecto de Decreto por medio del cual se reglamenta la Ley 1946 de 2019 para comentariois del público conforme a la obligación contenida en el artículo 2.1.2.1.1 del Decreto 1273 del2020. 2. Se publicó en la página web de la entidad el proyecto de decreto de becas por impuestos. Se hizo a través de un foro en el cual los ciudadanos enviaban sus comentarios. Se comunicó a la ciudadanía la posbilidad de participar en las redes oficiales del Ministerio </t>
  </si>
  <si>
    <t>Formulación de Políticas</t>
  </si>
  <si>
    <t>6 al 26 de gosto de 2020</t>
  </si>
  <si>
    <t>4 de noviembre de 2020; 30 de octubre de 2020</t>
  </si>
  <si>
    <t>Jornada de socializacion de los juegos de los servidores publicos y entrega de premiacion a ganadores. Porcentaje de avance ya incluido en linea anterior, por ser parte de la misma acividad.</t>
  </si>
  <si>
    <t xml:space="preserve">Jornada Virtual de IVC en las Regiones - Departamento de Risaralda los días 29 y 30 de septiembre de 2020; IVC EN LAS REGIONES DEL META 2020 - Con el ánimo de generar espacios que nos acerquen a las regiones, la Dirección de Inspección, Vigilancia y Control del Ministerio del Deporte el 12 y 13 deNoviembre de 2020, lideró la Jornada virtual de IVC en las Regiones en el Departamento del Meta generando un espacio de capacitación para los dirigentes deportivos de la región, y otro de espacio para asesorar de forma individual a unas ligas específicas con trámites vigentes o reconocimientos deportivos vencidos. Porcentaje de avance ya incluido en linea anterior, por ser parte de la misma acividad.													</t>
  </si>
  <si>
    <t>Fecha de ejecución</t>
  </si>
  <si>
    <t>TOTAL</t>
  </si>
  <si>
    <t>No ejecutado</t>
  </si>
  <si>
    <t>Convenciones:</t>
  </si>
  <si>
    <t>EPC Ejecutados</t>
  </si>
  <si>
    <t>Ejercicios planeados y que no fueron ejecutados</t>
  </si>
  <si>
    <t>Ejercicios ejecutados con más de una actividad, por lo que se registra en azul la información adicional</t>
  </si>
  <si>
    <t>Ejecutado</t>
  </si>
  <si>
    <t xml:space="preserve">MINISTERIO DEL DEPORTE 
RESULTADO CONSOLIDADO DE LA EJECUCIÓN DE LOS EJERCICIOS PROGRAMADOS EN EL PLAN DE PARTICIPACIÓN CIUDADANA VIGENCIA 2020 </t>
  </si>
  <si>
    <t>La información detallada de la ejecución de cada uno de los ejercicios de participación, puede ser consultada en la Página web oficial del Ministerio del Deporte, sección "Servicio al Ciudadano": Participación Ciudadana/ Plan de Participación Ciudadana/ 2020/ Reportes individuales ejercicios de participación ciudadana 2020, o siguiendo el siguiente enlace: https://www.mindeporte.gov.co/index.php?idcategoria=98778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</si>
</sst>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164" formatCode="0.0%"/>
  </numFmts>
  <fonts count="20">
    <font>
      <sz val="11"/>
      <color theme="1"/>
      <name val="Calibri"/>
      <family val="2"/>
      <scheme val="minor"/>
    </font>
    <font>
      <sz val="11"/>
      <color rgb="FFFF0000"/>
      <name val="Calibri"/>
      <family val="2"/>
      <scheme val="minor"/>
    </font>
    <font>
      <sz val="8"/>
      <color theme="1"/>
      <name val="Times New Roman"/>
      <family val="1"/>
    </font>
    <font>
      <b/>
      <sz val="8"/>
      <color theme="1"/>
      <name val="Times New Roman"/>
      <family val="1"/>
    </font>
    <font>
      <sz val="8"/>
      <color rgb="FF000000"/>
      <name val="Times New Roman"/>
      <family val="1"/>
    </font>
    <font>
      <b/>
      <sz val="11"/>
      <color theme="1"/>
      <name val="Times New Roman"/>
      <family val="1"/>
    </font>
    <font>
      <sz val="11"/>
      <color theme="1"/>
      <name val="Times New Roman"/>
      <family val="1"/>
    </font>
    <font>
      <sz val="11"/>
      <color theme="1"/>
      <name val="Calibri"/>
      <family val="2"/>
      <scheme val="minor"/>
    </font>
    <font>
      <sz val="12"/>
      <color theme="1"/>
      <name val="Times New Roman"/>
      <family val="1"/>
    </font>
    <font>
      <b/>
      <sz val="12"/>
      <color theme="1"/>
      <name val="Times New Roman"/>
      <family val="1"/>
    </font>
    <font>
      <sz val="12"/>
      <color rgb="FF000000"/>
      <name val="Times New Roman"/>
      <family val="1"/>
    </font>
    <font>
      <sz val="8"/>
      <color rgb="FFFF0000"/>
      <name val="Times New Roman"/>
      <family val="1"/>
    </font>
    <font>
      <sz val="12"/>
      <color rgb="FFFF0000"/>
      <name val="Times New Roman"/>
      <family val="1"/>
    </font>
    <font>
      <sz val="8"/>
      <color theme="4" tint="-0.249977111117893"/>
      <name val="Times New Roman"/>
      <family val="1"/>
    </font>
    <font>
      <sz val="12"/>
      <color theme="4" tint="-0.249977111117893"/>
      <name val="Times New Roman"/>
      <family val="1"/>
    </font>
    <font>
      <sz val="11"/>
      <color theme="4" tint="-0.249977111117893"/>
      <name val="Calibri"/>
      <family val="2"/>
      <scheme val="minor"/>
    </font>
    <font>
      <sz val="11"/>
      <color rgb="FFFF0000"/>
      <name val="Times New Roman"/>
      <family val="1"/>
    </font>
    <font>
      <sz val="11"/>
      <color theme="4" tint="-0.249977111117893"/>
      <name val="Times New Roman"/>
      <family val="1"/>
    </font>
    <font>
      <b/>
      <sz val="26"/>
      <color theme="1"/>
      <name val="Times New Roman"/>
      <family val="1"/>
    </font>
    <font>
      <sz val="20"/>
      <color theme="1"/>
      <name val="Calibri"/>
      <family val="2"/>
      <scheme val="minor"/>
    </font>
  </fonts>
  <fills count="8">
    <fill>
      <patternFill patternType="none"/>
    </fill>
    <fill>
      <patternFill patternType="gray125"/>
    </fill>
    <fill>
      <patternFill patternType="solid">
        <fgColor rgb="FFB8CCE4"/>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4"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xf numFmtId="9" fontId="7" fillId="0" borderId="0" applyFont="0" applyFill="0" applyBorder="0" applyAlignment="0" applyProtection="0"/>
    <xf numFmtId="41" fontId="7" fillId="0" borderId="0" applyFont="0" applyFill="0" applyBorder="0" applyAlignment="0" applyProtection="0"/>
  </cellStyleXfs>
  <cellXfs count="121">
    <xf numFmtId="0" fontId="0" fillId="0" borderId="0" xfId="0"/>
    <xf numFmtId="0" fontId="0" fillId="0" borderId="0" xfId="0" applyFill="1"/>
    <xf numFmtId="0" fontId="2" fillId="0" borderId="0" xfId="0" applyFont="1" applyAlignment="1">
      <alignment horizontal="center"/>
    </xf>
    <xf numFmtId="0" fontId="8" fillId="0" borderId="0" xfId="0" applyFont="1"/>
    <xf numFmtId="0" fontId="8" fillId="0" borderId="0" xfId="0" applyFont="1" applyAlignment="1">
      <alignment horizontal="center"/>
    </xf>
    <xf numFmtId="0" fontId="9" fillId="0" borderId="0" xfId="0" applyFont="1"/>
    <xf numFmtId="164" fontId="8" fillId="0" borderId="1" xfId="0" applyNumberFormat="1" applyFont="1" applyBorder="1"/>
    <xf numFmtId="164" fontId="8" fillId="0" borderId="1" xfId="1" applyNumberFormat="1" applyFont="1" applyBorder="1"/>
    <xf numFmtId="164" fontId="9" fillId="5" borderId="1" xfId="1" applyNumberFormat="1" applyFont="1" applyFill="1" applyBorder="1"/>
    <xf numFmtId="0" fontId="9" fillId="5" borderId="3" xfId="0" applyFont="1" applyFill="1" applyBorder="1" applyAlignment="1">
      <alignment horizontal="center" vertical="center" wrapText="1"/>
    </xf>
    <xf numFmtId="0" fontId="9" fillId="5"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1" fillId="0" borderId="0" xfId="0" applyFont="1"/>
    <xf numFmtId="0" fontId="15" fillId="0" borderId="0" xfId="0" applyFont="1"/>
    <xf numFmtId="0" fontId="10" fillId="0" borderId="1" xfId="0" applyFont="1" applyBorder="1" applyAlignment="1">
      <alignment vertical="center" wrapText="1"/>
    </xf>
    <xf numFmtId="0" fontId="8" fillId="0" borderId="1" xfId="0" applyFont="1" applyBorder="1" applyAlignment="1">
      <alignment vertical="center" wrapText="1"/>
    </xf>
    <xf numFmtId="17" fontId="8" fillId="0" borderId="1" xfId="0" applyNumberFormat="1" applyFont="1" applyBorder="1" applyAlignment="1">
      <alignment vertical="center" wrapText="1"/>
    </xf>
    <xf numFmtId="0" fontId="14" fillId="0" borderId="1" xfId="0" applyFont="1" applyBorder="1" applyAlignment="1">
      <alignment vertical="center" wrapText="1"/>
    </xf>
    <xf numFmtId="17" fontId="14" fillId="0" borderId="1" xfId="0" applyNumberFormat="1"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12" fillId="0" borderId="1" xfId="0" applyFont="1" applyBorder="1" applyAlignment="1">
      <alignment horizontal="center" vertical="center" wrapText="1"/>
    </xf>
    <xf numFmtId="17" fontId="12" fillId="0" borderId="1" xfId="0" applyNumberFormat="1" applyFont="1" applyFill="1" applyBorder="1" applyAlignment="1">
      <alignment horizontal="center" vertical="center" wrapText="1"/>
    </xf>
    <xf numFmtId="17" fontId="12" fillId="0" borderId="1" xfId="0" applyNumberFormat="1" applyFont="1" applyFill="1" applyBorder="1" applyAlignment="1">
      <alignment horizontal="left"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8" fillId="0" borderId="1" xfId="0" applyFont="1" applyBorder="1" applyAlignment="1">
      <alignment horizontal="center" vertical="center" wrapText="1"/>
    </xf>
    <xf numFmtId="17" fontId="8" fillId="0" borderId="1" xfId="0" applyNumberFormat="1" applyFont="1" applyFill="1" applyBorder="1" applyAlignment="1">
      <alignment horizontal="center" vertical="center" wrapText="1"/>
    </xf>
    <xf numFmtId="17" fontId="8" fillId="0" borderId="1" xfId="0" applyNumberFormat="1" applyFont="1" applyFill="1" applyBorder="1" applyAlignment="1">
      <alignment horizontal="left" vertical="center" wrapText="1"/>
    </xf>
    <xf numFmtId="0" fontId="14" fillId="0" borderId="1" xfId="0" applyFont="1" applyBorder="1" applyAlignment="1">
      <alignment horizontal="left" vertical="center" wrapText="1"/>
    </xf>
    <xf numFmtId="0" fontId="14" fillId="0" borderId="1" xfId="0" applyFont="1" applyBorder="1" applyAlignment="1">
      <alignment horizontal="center" vertical="center" wrapText="1"/>
    </xf>
    <xf numFmtId="17" fontId="14" fillId="0" borderId="1" xfId="0" applyNumberFormat="1" applyFont="1" applyFill="1" applyBorder="1" applyAlignment="1">
      <alignment horizontal="center" vertical="center" wrapText="1"/>
    </xf>
    <xf numFmtId="17" fontId="14" fillId="0" borderId="1" xfId="0" applyNumberFormat="1" applyFont="1" applyFill="1" applyBorder="1" applyAlignment="1">
      <alignment horizontal="left" vertical="center" wrapText="1"/>
    </xf>
    <xf numFmtId="0" fontId="14"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8" fillId="0" borderId="1" xfId="0" applyFont="1" applyFill="1" applyBorder="1" applyAlignment="1">
      <alignment vertical="center" wrapText="1"/>
    </xf>
    <xf numFmtId="17" fontId="10" fillId="0" borderId="1" xfId="0" applyNumberFormat="1" applyFont="1" applyFill="1" applyBorder="1" applyAlignment="1">
      <alignment vertical="center" wrapText="1"/>
    </xf>
    <xf numFmtId="17" fontId="8" fillId="0" borderId="1" xfId="0" applyNumberFormat="1" applyFont="1" applyFill="1" applyBorder="1" applyAlignment="1">
      <alignment vertical="center" wrapText="1"/>
    </xf>
    <xf numFmtId="0" fontId="8" fillId="0" borderId="1" xfId="0" applyFont="1" applyFill="1" applyBorder="1" applyAlignment="1">
      <alignment horizontal="center" vertical="center" wrapText="1"/>
    </xf>
    <xf numFmtId="17" fontId="12" fillId="0" borderId="1" xfId="0" applyNumberFormat="1" applyFont="1" applyBorder="1" applyAlignment="1">
      <alignment vertical="center" wrapText="1"/>
    </xf>
    <xf numFmtId="0" fontId="10" fillId="0" borderId="1" xfId="0" applyFont="1" applyFill="1" applyBorder="1" applyAlignment="1">
      <alignment horizontal="center" vertical="center" wrapText="1"/>
    </xf>
    <xf numFmtId="17" fontId="8" fillId="0" borderId="1" xfId="0" applyNumberFormat="1" applyFont="1" applyBorder="1" applyAlignment="1">
      <alignment horizontal="center" vertical="center" wrapText="1"/>
    </xf>
    <xf numFmtId="0" fontId="12" fillId="0" borderId="1" xfId="0" applyFont="1" applyFill="1" applyBorder="1" applyAlignment="1">
      <alignment horizontal="center" vertical="center" wrapText="1"/>
    </xf>
    <xf numFmtId="17" fontId="12" fillId="0" borderId="1" xfId="0" applyNumberFormat="1" applyFont="1" applyBorder="1" applyAlignment="1">
      <alignment horizontal="center" vertical="center" wrapText="1"/>
    </xf>
    <xf numFmtId="0" fontId="11" fillId="0" borderId="5" xfId="0" applyFont="1" applyBorder="1" applyAlignment="1">
      <alignment horizontal="center" vertical="center" wrapText="1"/>
    </xf>
    <xf numFmtId="0" fontId="4" fillId="6" borderId="5" xfId="0" applyFont="1" applyFill="1" applyBorder="1" applyAlignment="1">
      <alignment horizontal="center" vertical="center" wrapText="1"/>
    </xf>
    <xf numFmtId="0" fontId="13" fillId="6" borderId="5" xfId="0" applyFont="1" applyFill="1" applyBorder="1" applyAlignment="1">
      <alignment horizontal="center" vertical="center" wrapText="1"/>
    </xf>
    <xf numFmtId="0" fontId="4" fillId="6" borderId="5" xfId="0" applyFont="1" applyFill="1" applyBorder="1" applyAlignment="1">
      <alignment vertical="center" wrapText="1"/>
    </xf>
    <xf numFmtId="0" fontId="11" fillId="0" borderId="5" xfId="0" applyFont="1" applyBorder="1" applyAlignment="1">
      <alignment vertical="center" wrapText="1"/>
    </xf>
    <xf numFmtId="0" fontId="4" fillId="6"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8" fillId="0" borderId="8" xfId="0" applyFont="1" applyBorder="1" applyAlignment="1">
      <alignment horizontal="center" vertical="center" wrapText="1"/>
    </xf>
    <xf numFmtId="17" fontId="8" fillId="0" borderId="8" xfId="0" applyNumberFormat="1" applyFont="1" applyBorder="1" applyAlignment="1">
      <alignment horizontal="center" vertical="center" wrapText="1"/>
    </xf>
    <xf numFmtId="0" fontId="8" fillId="0" borderId="8" xfId="0" applyFont="1" applyBorder="1" applyAlignment="1">
      <alignment vertical="center" wrapText="1"/>
    </xf>
    <xf numFmtId="0" fontId="10" fillId="0" borderId="4" xfId="0" applyFont="1" applyBorder="1" applyAlignment="1">
      <alignment vertical="center" wrapText="1"/>
    </xf>
    <xf numFmtId="0" fontId="8" fillId="0" borderId="4" xfId="0" applyFont="1" applyBorder="1" applyAlignment="1">
      <alignment vertical="center" wrapText="1"/>
    </xf>
    <xf numFmtId="17" fontId="8" fillId="0" borderId="4" xfId="0" applyNumberFormat="1" applyFont="1" applyBorder="1" applyAlignment="1">
      <alignment vertical="center" wrapText="1"/>
    </xf>
    <xf numFmtId="0" fontId="3" fillId="2" borderId="12" xfId="0" applyFont="1" applyFill="1" applyBorder="1" applyAlignment="1">
      <alignment vertical="center" wrapText="1"/>
    </xf>
    <xf numFmtId="0" fontId="9" fillId="2" borderId="13" xfId="0" applyFont="1" applyFill="1" applyBorder="1" applyAlignment="1">
      <alignment vertical="center" wrapText="1"/>
    </xf>
    <xf numFmtId="0" fontId="9" fillId="0" borderId="12" xfId="0" applyFont="1" applyBorder="1"/>
    <xf numFmtId="0" fontId="9" fillId="3" borderId="13" xfId="0" applyFont="1" applyFill="1" applyBorder="1"/>
    <xf numFmtId="0" fontId="8" fillId="0" borderId="0" xfId="0" applyFont="1" applyFill="1"/>
    <xf numFmtId="0" fontId="9" fillId="0" borderId="13" xfId="0" applyFont="1" applyFill="1" applyBorder="1" applyAlignment="1">
      <alignment vertical="center" wrapText="1"/>
    </xf>
    <xf numFmtId="17" fontId="8" fillId="0" borderId="4" xfId="0" applyNumberFormat="1" applyFont="1" applyFill="1" applyBorder="1" applyAlignment="1">
      <alignment vertical="center" wrapText="1"/>
    </xf>
    <xf numFmtId="0" fontId="8" fillId="0" borderId="4" xfId="0" applyFont="1" applyFill="1" applyBorder="1" applyAlignment="1">
      <alignment vertical="center" wrapText="1"/>
    </xf>
    <xf numFmtId="17" fontId="14" fillId="0" borderId="1" xfId="0" applyNumberFormat="1" applyFont="1" applyFill="1" applyBorder="1" applyAlignment="1">
      <alignment vertical="center" wrapText="1"/>
    </xf>
    <xf numFmtId="0" fontId="14" fillId="0" borderId="1" xfId="0" applyFont="1" applyFill="1" applyBorder="1" applyAlignment="1">
      <alignment vertical="center" wrapText="1"/>
    </xf>
    <xf numFmtId="17" fontId="8" fillId="0" borderId="8" xfId="0" applyNumberFormat="1" applyFont="1" applyFill="1" applyBorder="1" applyAlignment="1">
      <alignment horizontal="center" vertical="center" wrapText="1"/>
    </xf>
    <xf numFmtId="0" fontId="8" fillId="0" borderId="8" xfId="0" applyFont="1" applyFill="1" applyBorder="1" applyAlignment="1">
      <alignment horizontal="center" vertical="center" wrapText="1"/>
    </xf>
    <xf numFmtId="0" fontId="9" fillId="7" borderId="13" xfId="0" applyFont="1" applyFill="1" applyBorder="1" applyAlignment="1">
      <alignment vertical="center" wrapText="1"/>
    </xf>
    <xf numFmtId="0" fontId="8" fillId="0" borderId="0" xfId="0" applyFont="1" applyFill="1" applyAlignment="1">
      <alignment horizontal="center"/>
    </xf>
    <xf numFmtId="0" fontId="14" fillId="0" borderId="1" xfId="0" applyFont="1" applyFill="1" applyBorder="1" applyAlignment="1">
      <alignment horizontal="center" vertical="center" wrapText="1"/>
    </xf>
    <xf numFmtId="41" fontId="8" fillId="0" borderId="0" xfId="2" applyFont="1" applyFill="1"/>
    <xf numFmtId="41" fontId="9" fillId="0" borderId="13" xfId="2" applyFont="1" applyFill="1" applyBorder="1" applyAlignment="1">
      <alignment vertical="center" wrapText="1"/>
    </xf>
    <xf numFmtId="41" fontId="8" fillId="0" borderId="4" xfId="2" applyFont="1" applyFill="1" applyBorder="1" applyAlignment="1">
      <alignment vertical="center" wrapText="1"/>
    </xf>
    <xf numFmtId="41" fontId="14" fillId="0" borderId="1" xfId="2" applyFont="1" applyFill="1" applyBorder="1" applyAlignment="1">
      <alignment vertical="center" wrapText="1"/>
    </xf>
    <xf numFmtId="41" fontId="8" fillId="0" borderId="1" xfId="2" applyFont="1" applyFill="1" applyBorder="1" applyAlignment="1">
      <alignment vertical="center" wrapText="1"/>
    </xf>
    <xf numFmtId="41" fontId="12" fillId="0" borderId="1" xfId="2" applyFont="1" applyFill="1" applyBorder="1" applyAlignment="1">
      <alignment horizontal="center" vertical="center" wrapText="1"/>
    </xf>
    <xf numFmtId="41" fontId="8" fillId="0" borderId="1" xfId="2" applyFont="1" applyFill="1" applyBorder="1" applyAlignment="1">
      <alignment horizontal="center" vertical="center" wrapText="1"/>
    </xf>
    <xf numFmtId="41" fontId="14" fillId="0" borderId="1" xfId="2" applyFont="1" applyFill="1" applyBorder="1" applyAlignment="1">
      <alignment horizontal="center" vertical="center" wrapText="1"/>
    </xf>
    <xf numFmtId="41" fontId="8" fillId="0" borderId="1" xfId="2" applyFont="1" applyFill="1" applyBorder="1" applyAlignment="1">
      <alignment horizontal="left" vertical="center" wrapText="1"/>
    </xf>
    <xf numFmtId="0" fontId="8" fillId="0" borderId="8" xfId="0" applyFont="1" applyFill="1" applyBorder="1" applyAlignment="1">
      <alignment vertical="center" wrapText="1"/>
    </xf>
    <xf numFmtId="41" fontId="8" fillId="0" borderId="8" xfId="2" applyFont="1" applyFill="1" applyBorder="1" applyAlignment="1">
      <alignment vertical="center" wrapText="1"/>
    </xf>
    <xf numFmtId="0" fontId="9" fillId="0" borderId="13" xfId="0" applyFont="1" applyFill="1" applyBorder="1"/>
    <xf numFmtId="41" fontId="9" fillId="0" borderId="13" xfId="2" applyFont="1" applyFill="1" applyBorder="1"/>
    <xf numFmtId="0" fontId="9" fillId="0" borderId="0" xfId="0" applyFont="1" applyFill="1"/>
    <xf numFmtId="41" fontId="9" fillId="0" borderId="0" xfId="2" applyFont="1" applyFill="1"/>
    <xf numFmtId="0" fontId="9" fillId="0" borderId="0" xfId="0" applyFont="1" applyFill="1" applyBorder="1"/>
    <xf numFmtId="0" fontId="9" fillId="0" borderId="1" xfId="0" applyFont="1" applyFill="1" applyBorder="1"/>
    <xf numFmtId="0" fontId="8" fillId="0" borderId="0" xfId="0" applyFont="1" applyFill="1" applyBorder="1"/>
    <xf numFmtId="9" fontId="12" fillId="0" borderId="1" xfId="1" applyFont="1" applyFill="1" applyBorder="1" applyAlignment="1">
      <alignment horizontal="center" vertical="center" wrapText="1"/>
    </xf>
    <xf numFmtId="1" fontId="12" fillId="0" borderId="6" xfId="1" applyNumberFormat="1" applyFont="1" applyFill="1" applyBorder="1" applyAlignment="1">
      <alignment horizontal="center" vertical="center" wrapText="1"/>
    </xf>
    <xf numFmtId="9" fontId="8" fillId="0" borderId="1" xfId="1" applyFont="1" applyFill="1" applyBorder="1" applyAlignment="1">
      <alignment horizontal="center" vertical="center" wrapText="1"/>
    </xf>
    <xf numFmtId="1" fontId="8" fillId="0" borderId="6" xfId="1" applyNumberFormat="1" applyFont="1" applyFill="1" applyBorder="1" applyAlignment="1">
      <alignment horizontal="center" vertical="center" wrapText="1"/>
    </xf>
    <xf numFmtId="9" fontId="14" fillId="0" borderId="1" xfId="1" applyFont="1" applyFill="1" applyBorder="1" applyAlignment="1">
      <alignment horizontal="center" vertical="center" wrapText="1"/>
    </xf>
    <xf numFmtId="1" fontId="14" fillId="0" borderId="6" xfId="1" applyNumberFormat="1" applyFont="1" applyFill="1" applyBorder="1" applyAlignment="1">
      <alignment horizontal="center" vertical="center" wrapText="1"/>
    </xf>
    <xf numFmtId="1" fontId="8" fillId="0" borderId="0" xfId="0" applyNumberFormat="1" applyFont="1" applyAlignment="1">
      <alignment horizontal="center"/>
    </xf>
    <xf numFmtId="0" fontId="9" fillId="2" borderId="13" xfId="0" applyFont="1" applyFill="1" applyBorder="1" applyAlignment="1">
      <alignment horizontal="center" vertical="center" wrapText="1"/>
    </xf>
    <xf numFmtId="1" fontId="9" fillId="2" borderId="14" xfId="0" applyNumberFormat="1" applyFont="1" applyFill="1" applyBorder="1" applyAlignment="1">
      <alignment horizontal="center" vertical="center" wrapText="1"/>
    </xf>
    <xf numFmtId="9" fontId="8" fillId="0" borderId="4" xfId="1" applyFont="1" applyFill="1" applyBorder="1" applyAlignment="1">
      <alignment horizontal="center" vertical="center" wrapText="1"/>
    </xf>
    <xf numFmtId="1" fontId="8" fillId="0" borderId="11" xfId="1" applyNumberFormat="1" applyFont="1" applyFill="1" applyBorder="1" applyAlignment="1">
      <alignment horizontal="center" vertical="center" wrapText="1"/>
    </xf>
    <xf numFmtId="9" fontId="8" fillId="0" borderId="8" xfId="1" applyFont="1" applyFill="1" applyBorder="1" applyAlignment="1">
      <alignment horizontal="center" vertical="center" wrapText="1"/>
    </xf>
    <xf numFmtId="1" fontId="8" fillId="0" borderId="9" xfId="1" applyNumberFormat="1" applyFont="1" applyFill="1" applyBorder="1" applyAlignment="1">
      <alignment horizontal="center" vertical="center" wrapText="1"/>
    </xf>
    <xf numFmtId="164" fontId="9" fillId="3" borderId="13" xfId="0" applyNumberFormat="1" applyFont="1" applyFill="1" applyBorder="1" applyAlignment="1">
      <alignment horizontal="center"/>
    </xf>
    <xf numFmtId="1" fontId="9" fillId="3" borderId="14" xfId="0" applyNumberFormat="1" applyFont="1" applyFill="1" applyBorder="1" applyAlignment="1">
      <alignment horizontal="center"/>
    </xf>
    <xf numFmtId="1" fontId="9" fillId="5" borderId="1" xfId="0" applyNumberFormat="1" applyFont="1" applyFill="1" applyBorder="1" applyAlignment="1">
      <alignment horizontal="center" wrapText="1"/>
    </xf>
    <xf numFmtId="9" fontId="8" fillId="0" borderId="2" xfId="1" applyFont="1" applyBorder="1" applyAlignment="1">
      <alignment horizontal="center" wrapText="1"/>
    </xf>
    <xf numFmtId="1" fontId="8" fillId="0" borderId="1" xfId="0" applyNumberFormat="1" applyFont="1" applyBorder="1" applyAlignment="1">
      <alignment horizontal="center"/>
    </xf>
    <xf numFmtId="0" fontId="8" fillId="0" borderId="2" xfId="0" applyFont="1" applyBorder="1" applyAlignment="1">
      <alignment horizontal="center" wrapText="1"/>
    </xf>
    <xf numFmtId="164" fontId="8" fillId="0" borderId="0" xfId="1" applyNumberFormat="1" applyFont="1" applyAlignment="1">
      <alignment horizontal="center"/>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16" fillId="0" borderId="0" xfId="0" applyFont="1" applyFill="1" applyBorder="1" applyAlignment="1">
      <alignment horizontal="left" vertical="center" wrapText="1"/>
    </xf>
    <xf numFmtId="0" fontId="6" fillId="0" borderId="0" xfId="0" applyFont="1" applyFill="1" applyBorder="1" applyAlignment="1">
      <alignment vertical="center" wrapText="1"/>
    </xf>
    <xf numFmtId="0" fontId="17" fillId="0" borderId="0" xfId="0" applyFont="1" applyFill="1" applyBorder="1" applyAlignment="1">
      <alignment vertical="center" wrapText="1"/>
    </xf>
    <xf numFmtId="0" fontId="13" fillId="6" borderId="5" xfId="0" applyFont="1" applyFill="1" applyBorder="1" applyAlignment="1">
      <alignment vertical="center" wrapText="1"/>
    </xf>
    <xf numFmtId="0" fontId="4" fillId="6" borderId="10" xfId="0" applyFont="1" applyFill="1" applyBorder="1" applyAlignment="1">
      <alignment vertical="center" wrapText="1"/>
    </xf>
    <xf numFmtId="0" fontId="6" fillId="4" borderId="0" xfId="0" applyFont="1" applyFill="1" applyBorder="1" applyAlignment="1">
      <alignment vertical="center" wrapText="1"/>
    </xf>
    <xf numFmtId="0" fontId="18" fillId="3" borderId="1" xfId="0" applyFont="1" applyFill="1" applyBorder="1" applyAlignment="1">
      <alignment horizontal="center" vertical="center" wrapText="1"/>
    </xf>
    <xf numFmtId="0" fontId="19" fillId="0" borderId="0" xfId="0" applyFont="1" applyFill="1" applyAlignment="1">
      <alignment horizontal="center" vertical="center" wrapText="1"/>
    </xf>
  </cellXfs>
  <cellStyles count="3">
    <cellStyle name="Millares [0]" xfId="2" builtinId="6"/>
    <cellStyle name="Normal" xfId="0" builtinId="0"/>
    <cellStyle name="Porcentaje" xfId="1" builtinId="5"/>
  </cellStyles>
  <dxfs count="0"/>
  <tableStyles count="0" defaultTableStyle="TableStyleMedium2" defaultPivotStyle="PivotStyleLight16"/>
  <colors>
    <mruColors>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W57"/>
  <sheetViews>
    <sheetView tabSelected="1" view="pageBreakPreview" zoomScale="50" zoomScaleNormal="90" workbookViewId="0">
      <selection activeCell="K8" sqref="K8"/>
    </sheetView>
  </sheetViews>
  <sheetFormatPr baseColWidth="10" defaultColWidth="11.5" defaultRowHeight="16"/>
  <cols>
    <col min="1" max="1" width="4.33203125" customWidth="1"/>
    <col min="2" max="2" width="5.33203125" style="2" customWidth="1"/>
    <col min="3" max="3" width="36.1640625" style="3" customWidth="1"/>
    <col min="4" max="4" width="15.33203125" style="3" customWidth="1"/>
    <col min="5" max="5" width="23.33203125" style="3" customWidth="1"/>
    <col min="6" max="6" width="23.1640625" style="3" customWidth="1"/>
    <col min="7" max="7" width="26.33203125" style="4" customWidth="1"/>
    <col min="8" max="8" width="18.5" style="3" customWidth="1"/>
    <col min="9" max="10" width="18.5" style="62" customWidth="1"/>
    <col min="11" max="11" width="22.5" style="62" customWidth="1"/>
    <col min="12" max="12" width="17.1640625" style="62" customWidth="1"/>
    <col min="13" max="13" width="18.1640625" style="3" customWidth="1"/>
    <col min="14" max="14" width="18.6640625" style="3" customWidth="1"/>
    <col min="15" max="15" width="22" style="71" customWidth="1"/>
    <col min="16" max="16" width="36.6640625" style="3" customWidth="1"/>
    <col min="17" max="19" width="13" style="62" customWidth="1"/>
    <col min="20" max="20" width="22.6640625" style="73" customWidth="1"/>
    <col min="21" max="21" width="34.83203125" style="3" bestFit="1" customWidth="1"/>
    <col min="22" max="22" width="17.33203125" style="4" bestFit="1" customWidth="1"/>
    <col min="23" max="23" width="17.33203125" style="97" bestFit="1" customWidth="1"/>
  </cols>
  <sheetData>
    <row r="2" spans="2:23" ht="81" customHeight="1">
      <c r="B2" s="119" t="s">
        <v>335</v>
      </c>
      <c r="C2" s="119"/>
      <c r="D2" s="119"/>
      <c r="E2" s="119"/>
      <c r="F2" s="119"/>
      <c r="G2" s="119"/>
      <c r="H2" s="119"/>
      <c r="I2" s="119"/>
      <c r="J2" s="119"/>
      <c r="K2" s="119"/>
      <c r="L2" s="119"/>
      <c r="M2" s="119"/>
      <c r="N2" s="119"/>
      <c r="O2" s="119"/>
      <c r="P2" s="119"/>
      <c r="Q2" s="119"/>
      <c r="R2" s="119"/>
      <c r="S2" s="119"/>
      <c r="T2" s="119"/>
      <c r="U2" s="119"/>
      <c r="V2" s="119"/>
      <c r="W2" s="119"/>
    </row>
    <row r="3" spans="2:23" s="1" customFormat="1" ht="53" customHeight="1">
      <c r="C3" s="112" t="s">
        <v>330</v>
      </c>
      <c r="G3" s="111"/>
      <c r="H3" s="111"/>
      <c r="I3" s="111"/>
      <c r="J3" s="111"/>
      <c r="K3" s="111"/>
      <c r="L3" s="111"/>
      <c r="M3" s="111"/>
      <c r="N3" s="111"/>
      <c r="O3" s="111"/>
      <c r="P3" s="111"/>
      <c r="Q3" s="111"/>
      <c r="R3" s="111"/>
      <c r="S3" s="111"/>
      <c r="T3" s="111"/>
      <c r="U3" s="111"/>
      <c r="V3" s="111"/>
      <c r="W3" s="111"/>
    </row>
    <row r="4" spans="2:23" s="1" customFormat="1" ht="34">
      <c r="C4" s="118" t="s">
        <v>331</v>
      </c>
      <c r="D4" s="114"/>
      <c r="E4" s="87"/>
      <c r="F4" s="9" t="s">
        <v>212</v>
      </c>
      <c r="G4" s="10" t="s">
        <v>210</v>
      </c>
      <c r="H4" s="106" t="s">
        <v>213</v>
      </c>
      <c r="K4" s="120" t="s">
        <v>336</v>
      </c>
      <c r="L4" s="120"/>
      <c r="M4" s="120"/>
      <c r="N4" s="120"/>
      <c r="O4" s="120"/>
      <c r="P4" s="120"/>
      <c r="Q4" s="120"/>
      <c r="R4" s="120"/>
      <c r="S4" s="120"/>
      <c r="T4" s="120"/>
      <c r="U4" s="120"/>
      <c r="V4" s="111"/>
      <c r="W4" s="111"/>
    </row>
    <row r="5" spans="2:23" s="1" customFormat="1" ht="45">
      <c r="C5" s="115" t="s">
        <v>333</v>
      </c>
      <c r="D5" s="114"/>
      <c r="E5" s="89" t="s">
        <v>207</v>
      </c>
      <c r="F5" s="6">
        <f>4/35</f>
        <v>0.11428571428571428</v>
      </c>
      <c r="G5" s="107" t="s">
        <v>222</v>
      </c>
      <c r="H5" s="108">
        <v>35</v>
      </c>
      <c r="K5" s="120"/>
      <c r="L5" s="120"/>
      <c r="M5" s="120"/>
      <c r="N5" s="120"/>
      <c r="O5" s="120"/>
      <c r="P5" s="120"/>
      <c r="Q5" s="120"/>
      <c r="R5" s="120"/>
      <c r="S5" s="120"/>
      <c r="T5" s="120"/>
      <c r="U5" s="120"/>
      <c r="V5" s="111"/>
      <c r="W5" s="111"/>
    </row>
    <row r="6" spans="2:23" s="1" customFormat="1" ht="30">
      <c r="C6" s="113" t="s">
        <v>332</v>
      </c>
      <c r="D6" s="114"/>
      <c r="E6" s="89" t="s">
        <v>208</v>
      </c>
      <c r="F6" s="7">
        <f>4/35</f>
        <v>0.11428571428571428</v>
      </c>
      <c r="G6" s="109" t="s">
        <v>214</v>
      </c>
      <c r="H6" s="108">
        <v>35</v>
      </c>
      <c r="K6" s="120"/>
      <c r="L6" s="120"/>
      <c r="M6" s="120"/>
      <c r="N6" s="120"/>
      <c r="O6" s="120"/>
      <c r="P6" s="120"/>
      <c r="Q6" s="120"/>
      <c r="R6" s="120"/>
      <c r="S6" s="120"/>
      <c r="T6" s="120"/>
      <c r="U6" s="120"/>
      <c r="V6" s="111"/>
      <c r="W6" s="111"/>
    </row>
    <row r="7" spans="2:23" s="1" customFormat="1" ht="34">
      <c r="C7" s="112"/>
      <c r="D7" s="114"/>
      <c r="E7" s="89" t="s">
        <v>209</v>
      </c>
      <c r="F7" s="7">
        <f>5.45/35</f>
        <v>0.15571428571428572</v>
      </c>
      <c r="G7" s="109" t="s">
        <v>221</v>
      </c>
      <c r="H7" s="108">
        <v>35</v>
      </c>
      <c r="L7" s="111"/>
      <c r="M7" s="111"/>
      <c r="N7" s="111"/>
      <c r="O7" s="111"/>
      <c r="P7" s="111"/>
      <c r="Q7" s="111"/>
      <c r="R7" s="111"/>
      <c r="S7" s="111"/>
      <c r="T7" s="111"/>
      <c r="U7" s="111"/>
      <c r="V7" s="111"/>
      <c r="W7" s="111"/>
    </row>
    <row r="8" spans="2:23" s="1" customFormat="1" ht="68">
      <c r="C8" s="112"/>
      <c r="D8" s="114"/>
      <c r="E8" s="89" t="s">
        <v>220</v>
      </c>
      <c r="F8" s="7">
        <f>12.55/35</f>
        <v>0.3585714285714286</v>
      </c>
      <c r="G8" s="109" t="s">
        <v>228</v>
      </c>
      <c r="H8" s="108">
        <v>35</v>
      </c>
      <c r="L8" s="111"/>
      <c r="M8" s="111"/>
      <c r="N8" s="111"/>
      <c r="O8" s="111"/>
      <c r="P8" s="111"/>
      <c r="Q8" s="111"/>
      <c r="R8" s="111"/>
      <c r="S8" s="111"/>
      <c r="T8" s="111"/>
      <c r="U8" s="111"/>
      <c r="V8" s="111"/>
      <c r="W8" s="111"/>
    </row>
    <row r="9" spans="2:23" s="1" customFormat="1">
      <c r="C9" s="112"/>
      <c r="D9" s="114"/>
      <c r="E9" s="89" t="s">
        <v>211</v>
      </c>
      <c r="F9" s="8">
        <f>SUBTOTAL(9,F5:F8)</f>
        <v>0.74285714285714288</v>
      </c>
      <c r="G9" s="4" t="s">
        <v>229</v>
      </c>
      <c r="H9" s="97"/>
      <c r="L9" s="111"/>
      <c r="M9" s="111"/>
      <c r="N9" s="111"/>
      <c r="O9" s="111"/>
      <c r="P9" s="111"/>
      <c r="Q9" s="111"/>
      <c r="R9" s="111"/>
      <c r="S9" s="111"/>
      <c r="T9" s="111"/>
      <c r="U9" s="111"/>
      <c r="V9" s="111"/>
      <c r="W9" s="111"/>
    </row>
    <row r="10" spans="2:23" ht="17" thickBot="1">
      <c r="C10" s="86"/>
    </row>
    <row r="11" spans="2:23" ht="100" customHeight="1" thickBot="1">
      <c r="B11" s="58" t="s">
        <v>0</v>
      </c>
      <c r="C11" s="59" t="s">
        <v>1</v>
      </c>
      <c r="D11" s="59" t="s">
        <v>2</v>
      </c>
      <c r="E11" s="59" t="s">
        <v>3</v>
      </c>
      <c r="F11" s="59" t="s">
        <v>4</v>
      </c>
      <c r="G11" s="59" t="s">
        <v>5</v>
      </c>
      <c r="H11" s="59" t="s">
        <v>249</v>
      </c>
      <c r="I11" s="70" t="s">
        <v>254</v>
      </c>
      <c r="J11" s="70" t="s">
        <v>327</v>
      </c>
      <c r="K11" s="70" t="s">
        <v>253</v>
      </c>
      <c r="L11" s="70" t="s">
        <v>250</v>
      </c>
      <c r="M11" s="59" t="s">
        <v>251</v>
      </c>
      <c r="N11" s="59" t="s">
        <v>6</v>
      </c>
      <c r="O11" s="70" t="s">
        <v>7</v>
      </c>
      <c r="P11" s="59" t="s">
        <v>8</v>
      </c>
      <c r="Q11" s="63" t="s">
        <v>256</v>
      </c>
      <c r="R11" s="63" t="s">
        <v>257</v>
      </c>
      <c r="S11" s="63" t="s">
        <v>258</v>
      </c>
      <c r="T11" s="74" t="s">
        <v>255</v>
      </c>
      <c r="U11" s="59" t="s">
        <v>215</v>
      </c>
      <c r="V11" s="98" t="s">
        <v>216</v>
      </c>
      <c r="W11" s="99" t="s">
        <v>206</v>
      </c>
    </row>
    <row r="12" spans="2:23" ht="136" customHeight="1">
      <c r="B12" s="117">
        <v>1</v>
      </c>
      <c r="C12" s="55" t="s">
        <v>9</v>
      </c>
      <c r="D12" s="56" t="s">
        <v>10</v>
      </c>
      <c r="E12" s="56" t="s">
        <v>11</v>
      </c>
      <c r="F12" s="56" t="s">
        <v>12</v>
      </c>
      <c r="G12" s="57" t="s">
        <v>13</v>
      </c>
      <c r="H12" s="57" t="s">
        <v>14</v>
      </c>
      <c r="I12" s="64" t="s">
        <v>259</v>
      </c>
      <c r="J12" s="64" t="s">
        <v>261</v>
      </c>
      <c r="K12" s="65" t="s">
        <v>260</v>
      </c>
      <c r="L12" s="65" t="s">
        <v>31</v>
      </c>
      <c r="M12" s="56" t="s">
        <v>15</v>
      </c>
      <c r="N12" s="56" t="s">
        <v>16</v>
      </c>
      <c r="O12" s="65" t="s">
        <v>34</v>
      </c>
      <c r="P12" s="56" t="s">
        <v>18</v>
      </c>
      <c r="Q12" s="65">
        <f>34+8</f>
        <v>42</v>
      </c>
      <c r="R12" s="65">
        <v>10</v>
      </c>
      <c r="S12" s="65">
        <v>2</v>
      </c>
      <c r="T12" s="75">
        <v>0</v>
      </c>
      <c r="U12" s="65" t="s">
        <v>262</v>
      </c>
      <c r="V12" s="100">
        <v>1</v>
      </c>
      <c r="W12" s="101" t="s">
        <v>219</v>
      </c>
    </row>
    <row r="13" spans="2:23" s="14" customFormat="1" ht="160" customHeight="1">
      <c r="B13" s="116">
        <v>1</v>
      </c>
      <c r="C13" s="18" t="s">
        <v>9</v>
      </c>
      <c r="D13" s="18" t="s">
        <v>10</v>
      </c>
      <c r="E13" s="18" t="s">
        <v>11</v>
      </c>
      <c r="F13" s="18" t="s">
        <v>12</v>
      </c>
      <c r="G13" s="19" t="s">
        <v>13</v>
      </c>
      <c r="H13" s="19" t="s">
        <v>14</v>
      </c>
      <c r="I13" s="66" t="s">
        <v>263</v>
      </c>
      <c r="J13" s="66" t="s">
        <v>265</v>
      </c>
      <c r="K13" s="67" t="s">
        <v>264</v>
      </c>
      <c r="L13" s="67" t="s">
        <v>31</v>
      </c>
      <c r="M13" s="16" t="s">
        <v>15</v>
      </c>
      <c r="N13" s="16" t="s">
        <v>16</v>
      </c>
      <c r="O13" s="67" t="s">
        <v>17</v>
      </c>
      <c r="P13" s="18" t="s">
        <v>18</v>
      </c>
      <c r="Q13" s="67">
        <f>10+10</f>
        <v>20</v>
      </c>
      <c r="R13" s="67">
        <v>0</v>
      </c>
      <c r="S13" s="67">
        <v>0</v>
      </c>
      <c r="T13" s="76">
        <v>0</v>
      </c>
      <c r="U13" s="67" t="s">
        <v>326</v>
      </c>
      <c r="V13" s="95"/>
      <c r="W13" s="96"/>
    </row>
    <row r="14" spans="2:23" ht="77" customHeight="1">
      <c r="B14" s="48">
        <v>2</v>
      </c>
      <c r="C14" s="15" t="s">
        <v>19</v>
      </c>
      <c r="D14" s="16" t="s">
        <v>20</v>
      </c>
      <c r="E14" s="16" t="s">
        <v>11</v>
      </c>
      <c r="F14" s="16" t="s">
        <v>21</v>
      </c>
      <c r="G14" s="17" t="s">
        <v>13</v>
      </c>
      <c r="H14" s="17" t="s">
        <v>22</v>
      </c>
      <c r="I14" s="38" t="s">
        <v>263</v>
      </c>
      <c r="J14" s="38" t="s">
        <v>266</v>
      </c>
      <c r="K14" s="36" t="s">
        <v>267</v>
      </c>
      <c r="L14" s="36" t="s">
        <v>31</v>
      </c>
      <c r="M14" s="16" t="s">
        <v>23</v>
      </c>
      <c r="N14" s="16" t="s">
        <v>16</v>
      </c>
      <c r="O14" s="36" t="s">
        <v>17</v>
      </c>
      <c r="P14" s="16" t="s">
        <v>24</v>
      </c>
      <c r="Q14" s="36">
        <v>607</v>
      </c>
      <c r="R14" s="36">
        <v>0</v>
      </c>
      <c r="S14" s="36">
        <v>0</v>
      </c>
      <c r="T14" s="77">
        <v>0</v>
      </c>
      <c r="U14" s="36" t="s">
        <v>223</v>
      </c>
      <c r="V14" s="93">
        <v>1</v>
      </c>
      <c r="W14" s="94">
        <v>4</v>
      </c>
    </row>
    <row r="15" spans="2:23" s="13" customFormat="1" ht="96" customHeight="1">
      <c r="B15" s="45">
        <v>3</v>
      </c>
      <c r="C15" s="20" t="s">
        <v>25</v>
      </c>
      <c r="D15" s="21" t="s">
        <v>10</v>
      </c>
      <c r="E15" s="21" t="s">
        <v>26</v>
      </c>
      <c r="F15" s="22" t="s">
        <v>27</v>
      </c>
      <c r="G15" s="23" t="s">
        <v>28</v>
      </c>
      <c r="H15" s="24" t="s">
        <v>29</v>
      </c>
      <c r="I15" s="23" t="s">
        <v>329</v>
      </c>
      <c r="J15" s="24" t="s">
        <v>329</v>
      </c>
      <c r="K15" s="25" t="s">
        <v>30</v>
      </c>
      <c r="L15" s="25" t="s">
        <v>31</v>
      </c>
      <c r="M15" s="26" t="s">
        <v>32</v>
      </c>
      <c r="N15" s="21" t="s">
        <v>33</v>
      </c>
      <c r="O15" s="43" t="s">
        <v>34</v>
      </c>
      <c r="P15" s="22" t="s">
        <v>35</v>
      </c>
      <c r="Q15" s="43">
        <v>0</v>
      </c>
      <c r="R15" s="43">
        <v>0</v>
      </c>
      <c r="S15" s="43">
        <v>0</v>
      </c>
      <c r="T15" s="78">
        <v>0</v>
      </c>
      <c r="U15" s="43" t="s">
        <v>224</v>
      </c>
      <c r="V15" s="91">
        <v>0</v>
      </c>
      <c r="W15" s="92"/>
    </row>
    <row r="16" spans="2:23" s="13" customFormat="1" ht="48.75" customHeight="1">
      <c r="B16" s="45">
        <v>4</v>
      </c>
      <c r="C16" s="20" t="s">
        <v>36</v>
      </c>
      <c r="D16" s="21" t="s">
        <v>10</v>
      </c>
      <c r="E16" s="21" t="s">
        <v>26</v>
      </c>
      <c r="F16" s="22" t="s">
        <v>37</v>
      </c>
      <c r="G16" s="23" t="s">
        <v>28</v>
      </c>
      <c r="H16" s="24" t="s">
        <v>38</v>
      </c>
      <c r="I16" s="23" t="s">
        <v>329</v>
      </c>
      <c r="J16" s="24" t="s">
        <v>329</v>
      </c>
      <c r="K16" s="25" t="s">
        <v>39</v>
      </c>
      <c r="L16" s="25" t="s">
        <v>31</v>
      </c>
      <c r="M16" s="26" t="s">
        <v>32</v>
      </c>
      <c r="N16" s="21" t="s">
        <v>33</v>
      </c>
      <c r="O16" s="43" t="s">
        <v>34</v>
      </c>
      <c r="P16" s="22" t="s">
        <v>35</v>
      </c>
      <c r="Q16" s="43">
        <v>0</v>
      </c>
      <c r="R16" s="43">
        <v>0</v>
      </c>
      <c r="S16" s="43">
        <v>0</v>
      </c>
      <c r="T16" s="78">
        <v>0</v>
      </c>
      <c r="U16" s="43" t="s">
        <v>224</v>
      </c>
      <c r="V16" s="91">
        <v>0</v>
      </c>
      <c r="W16" s="92"/>
    </row>
    <row r="17" spans="2:23" s="13" customFormat="1" ht="48.75" customHeight="1">
      <c r="B17" s="45">
        <v>5</v>
      </c>
      <c r="C17" s="20" t="s">
        <v>40</v>
      </c>
      <c r="D17" s="21" t="s">
        <v>10</v>
      </c>
      <c r="E17" s="21" t="s">
        <v>26</v>
      </c>
      <c r="F17" s="22" t="s">
        <v>41</v>
      </c>
      <c r="G17" s="23" t="s">
        <v>28</v>
      </c>
      <c r="H17" s="24" t="s">
        <v>42</v>
      </c>
      <c r="I17" s="23" t="s">
        <v>329</v>
      </c>
      <c r="J17" s="24" t="s">
        <v>329</v>
      </c>
      <c r="K17" s="25" t="s">
        <v>43</v>
      </c>
      <c r="L17" s="25" t="s">
        <v>31</v>
      </c>
      <c r="M17" s="26" t="s">
        <v>32</v>
      </c>
      <c r="N17" s="21" t="s">
        <v>33</v>
      </c>
      <c r="O17" s="43" t="s">
        <v>34</v>
      </c>
      <c r="P17" s="22" t="s">
        <v>35</v>
      </c>
      <c r="Q17" s="43">
        <v>0</v>
      </c>
      <c r="R17" s="43">
        <v>0</v>
      </c>
      <c r="S17" s="43">
        <v>0</v>
      </c>
      <c r="T17" s="78">
        <v>0</v>
      </c>
      <c r="U17" s="43" t="s">
        <v>224</v>
      </c>
      <c r="V17" s="91">
        <v>0</v>
      </c>
      <c r="W17" s="92"/>
    </row>
    <row r="18" spans="2:23" s="13" customFormat="1" ht="48.75" customHeight="1">
      <c r="B18" s="45">
        <v>6</v>
      </c>
      <c r="C18" s="20" t="s">
        <v>44</v>
      </c>
      <c r="D18" s="21" t="s">
        <v>10</v>
      </c>
      <c r="E18" s="21" t="s">
        <v>26</v>
      </c>
      <c r="F18" s="22" t="s">
        <v>45</v>
      </c>
      <c r="G18" s="23" t="s">
        <v>28</v>
      </c>
      <c r="H18" s="24" t="s">
        <v>46</v>
      </c>
      <c r="I18" s="23" t="s">
        <v>329</v>
      </c>
      <c r="J18" s="24" t="s">
        <v>329</v>
      </c>
      <c r="K18" s="25" t="s">
        <v>47</v>
      </c>
      <c r="L18" s="25" t="s">
        <v>31</v>
      </c>
      <c r="M18" s="26" t="s">
        <v>32</v>
      </c>
      <c r="N18" s="21" t="s">
        <v>33</v>
      </c>
      <c r="O18" s="43" t="s">
        <v>34</v>
      </c>
      <c r="P18" s="22" t="s">
        <v>35</v>
      </c>
      <c r="Q18" s="43">
        <v>0</v>
      </c>
      <c r="R18" s="43">
        <v>0</v>
      </c>
      <c r="S18" s="43">
        <v>0</v>
      </c>
      <c r="T18" s="78">
        <v>0</v>
      </c>
      <c r="U18" s="43" t="s">
        <v>224</v>
      </c>
      <c r="V18" s="91">
        <v>0</v>
      </c>
      <c r="W18" s="92"/>
    </row>
    <row r="19" spans="2:23" s="13" customFormat="1" ht="65" customHeight="1">
      <c r="B19" s="45">
        <v>7</v>
      </c>
      <c r="C19" s="20" t="s">
        <v>48</v>
      </c>
      <c r="D19" s="21" t="s">
        <v>10</v>
      </c>
      <c r="E19" s="21" t="s">
        <v>26</v>
      </c>
      <c r="F19" s="22" t="s">
        <v>49</v>
      </c>
      <c r="G19" s="23" t="s">
        <v>28</v>
      </c>
      <c r="H19" s="24" t="s">
        <v>50</v>
      </c>
      <c r="I19" s="23" t="s">
        <v>329</v>
      </c>
      <c r="J19" s="24" t="s">
        <v>329</v>
      </c>
      <c r="K19" s="25" t="s">
        <v>51</v>
      </c>
      <c r="L19" s="25" t="s">
        <v>31</v>
      </c>
      <c r="M19" s="26" t="s">
        <v>32</v>
      </c>
      <c r="N19" s="21" t="s">
        <v>33</v>
      </c>
      <c r="O19" s="43" t="s">
        <v>34</v>
      </c>
      <c r="P19" s="22" t="s">
        <v>35</v>
      </c>
      <c r="Q19" s="43">
        <v>0</v>
      </c>
      <c r="R19" s="43">
        <v>0</v>
      </c>
      <c r="S19" s="43">
        <v>0</v>
      </c>
      <c r="T19" s="78">
        <v>0</v>
      </c>
      <c r="U19" s="43" t="s">
        <v>224</v>
      </c>
      <c r="V19" s="91">
        <v>0</v>
      </c>
      <c r="W19" s="92"/>
    </row>
    <row r="20" spans="2:23" s="13" customFormat="1" ht="70" customHeight="1">
      <c r="B20" s="45">
        <v>8</v>
      </c>
      <c r="C20" s="20" t="s">
        <v>52</v>
      </c>
      <c r="D20" s="21" t="s">
        <v>10</v>
      </c>
      <c r="E20" s="21" t="s">
        <v>26</v>
      </c>
      <c r="F20" s="22" t="s">
        <v>53</v>
      </c>
      <c r="G20" s="23" t="s">
        <v>28</v>
      </c>
      <c r="H20" s="24" t="s">
        <v>54</v>
      </c>
      <c r="I20" s="23" t="s">
        <v>329</v>
      </c>
      <c r="J20" s="24" t="s">
        <v>329</v>
      </c>
      <c r="K20" s="25" t="s">
        <v>30</v>
      </c>
      <c r="L20" s="25" t="s">
        <v>31</v>
      </c>
      <c r="M20" s="26" t="s">
        <v>32</v>
      </c>
      <c r="N20" s="21" t="s">
        <v>33</v>
      </c>
      <c r="O20" s="43" t="s">
        <v>34</v>
      </c>
      <c r="P20" s="22" t="s">
        <v>35</v>
      </c>
      <c r="Q20" s="43">
        <v>0</v>
      </c>
      <c r="R20" s="43">
        <v>0</v>
      </c>
      <c r="S20" s="43">
        <v>0</v>
      </c>
      <c r="T20" s="78">
        <v>0</v>
      </c>
      <c r="U20" s="43" t="s">
        <v>224</v>
      </c>
      <c r="V20" s="91">
        <v>0</v>
      </c>
      <c r="W20" s="92"/>
    </row>
    <row r="21" spans="2:23" ht="92" customHeight="1">
      <c r="B21" s="46">
        <v>9</v>
      </c>
      <c r="C21" s="15" t="s">
        <v>55</v>
      </c>
      <c r="D21" s="11" t="s">
        <v>56</v>
      </c>
      <c r="E21" s="11" t="s">
        <v>57</v>
      </c>
      <c r="F21" s="27" t="s">
        <v>58</v>
      </c>
      <c r="G21" s="28" t="s">
        <v>28</v>
      </c>
      <c r="H21" s="29" t="s">
        <v>59</v>
      </c>
      <c r="I21" s="29" t="s">
        <v>263</v>
      </c>
      <c r="J21" s="29" t="s">
        <v>268</v>
      </c>
      <c r="K21" s="36" t="s">
        <v>269</v>
      </c>
      <c r="L21" s="36" t="s">
        <v>31</v>
      </c>
      <c r="M21" s="12" t="s">
        <v>60</v>
      </c>
      <c r="N21" s="11" t="s">
        <v>61</v>
      </c>
      <c r="O21" s="39" t="s">
        <v>17</v>
      </c>
      <c r="P21" s="27" t="s">
        <v>62</v>
      </c>
      <c r="Q21" s="39">
        <v>141</v>
      </c>
      <c r="R21" s="39">
        <v>141</v>
      </c>
      <c r="S21" s="39">
        <v>141</v>
      </c>
      <c r="T21" s="79">
        <v>0</v>
      </c>
      <c r="U21" s="39" t="s">
        <v>334</v>
      </c>
      <c r="V21" s="93">
        <v>1</v>
      </c>
      <c r="W21" s="94">
        <v>4</v>
      </c>
    </row>
    <row r="22" spans="2:23" s="13" customFormat="1" ht="71" customHeight="1">
      <c r="B22" s="45">
        <v>10</v>
      </c>
      <c r="C22" s="20" t="s">
        <v>63</v>
      </c>
      <c r="D22" s="21" t="s">
        <v>56</v>
      </c>
      <c r="E22" s="21" t="s">
        <v>57</v>
      </c>
      <c r="F22" s="22" t="s">
        <v>64</v>
      </c>
      <c r="G22" s="23" t="s">
        <v>65</v>
      </c>
      <c r="H22" s="24" t="s">
        <v>66</v>
      </c>
      <c r="I22" s="23" t="s">
        <v>329</v>
      </c>
      <c r="J22" s="24" t="s">
        <v>329</v>
      </c>
      <c r="K22" s="25" t="s">
        <v>67</v>
      </c>
      <c r="L22" s="25" t="s">
        <v>65</v>
      </c>
      <c r="M22" s="26" t="s">
        <v>60</v>
      </c>
      <c r="N22" s="21" t="s">
        <v>61</v>
      </c>
      <c r="O22" s="43" t="s">
        <v>68</v>
      </c>
      <c r="P22" s="22" t="s">
        <v>65</v>
      </c>
      <c r="Q22" s="43">
        <v>0</v>
      </c>
      <c r="R22" s="43">
        <v>0</v>
      </c>
      <c r="S22" s="43">
        <v>0</v>
      </c>
      <c r="T22" s="78">
        <v>0</v>
      </c>
      <c r="U22" s="43" t="s">
        <v>224</v>
      </c>
      <c r="V22" s="91">
        <v>0</v>
      </c>
      <c r="W22" s="92"/>
    </row>
    <row r="23" spans="2:23" ht="93" customHeight="1">
      <c r="B23" s="46">
        <v>11</v>
      </c>
      <c r="C23" s="15" t="s">
        <v>69</v>
      </c>
      <c r="D23" s="11" t="s">
        <v>10</v>
      </c>
      <c r="E23" s="11" t="s">
        <v>70</v>
      </c>
      <c r="F23" s="27" t="s">
        <v>71</v>
      </c>
      <c r="G23" s="28">
        <v>44136</v>
      </c>
      <c r="H23" s="29" t="s">
        <v>72</v>
      </c>
      <c r="I23" s="29" t="s">
        <v>263</v>
      </c>
      <c r="J23" s="29" t="s">
        <v>270</v>
      </c>
      <c r="K23" s="36" t="s">
        <v>271</v>
      </c>
      <c r="L23" s="36" t="s">
        <v>31</v>
      </c>
      <c r="M23" s="12" t="s">
        <v>60</v>
      </c>
      <c r="N23" s="11" t="s">
        <v>73</v>
      </c>
      <c r="O23" s="39" t="s">
        <v>17</v>
      </c>
      <c r="P23" s="27" t="s">
        <v>74</v>
      </c>
      <c r="Q23" s="39">
        <v>154</v>
      </c>
      <c r="R23" s="39">
        <v>1</v>
      </c>
      <c r="S23" s="39">
        <v>1</v>
      </c>
      <c r="T23" s="79">
        <v>14920000</v>
      </c>
      <c r="U23" s="39" t="s">
        <v>272</v>
      </c>
      <c r="V23" s="93">
        <v>1</v>
      </c>
      <c r="W23" s="94">
        <v>4</v>
      </c>
    </row>
    <row r="24" spans="2:23" ht="82" customHeight="1">
      <c r="B24" s="46">
        <v>12</v>
      </c>
      <c r="C24" s="15" t="s">
        <v>75</v>
      </c>
      <c r="D24" s="11" t="s">
        <v>10</v>
      </c>
      <c r="E24" s="11" t="s">
        <v>70</v>
      </c>
      <c r="F24" s="27" t="s">
        <v>71</v>
      </c>
      <c r="G24" s="28">
        <v>44136</v>
      </c>
      <c r="H24" s="29" t="s">
        <v>76</v>
      </c>
      <c r="I24" s="29" t="s">
        <v>273</v>
      </c>
      <c r="J24" s="29" t="s">
        <v>274</v>
      </c>
      <c r="K24" s="36" t="s">
        <v>275</v>
      </c>
      <c r="L24" s="36" t="s">
        <v>31</v>
      </c>
      <c r="M24" s="12" t="s">
        <v>60</v>
      </c>
      <c r="N24" s="11" t="s">
        <v>77</v>
      </c>
      <c r="O24" s="39" t="s">
        <v>68</v>
      </c>
      <c r="P24" s="27" t="s">
        <v>74</v>
      </c>
      <c r="Q24" s="39">
        <v>24</v>
      </c>
      <c r="R24" s="39">
        <v>4</v>
      </c>
      <c r="S24" s="39">
        <v>0</v>
      </c>
      <c r="T24" s="79">
        <v>0</v>
      </c>
      <c r="U24" s="39" t="s">
        <v>276</v>
      </c>
      <c r="V24" s="93">
        <v>1</v>
      </c>
      <c r="W24" s="94">
        <v>4</v>
      </c>
    </row>
    <row r="25" spans="2:23" s="14" customFormat="1" ht="89" customHeight="1">
      <c r="B25" s="47">
        <v>12</v>
      </c>
      <c r="C25" s="18" t="s">
        <v>75</v>
      </c>
      <c r="D25" s="30" t="s">
        <v>10</v>
      </c>
      <c r="E25" s="30" t="s">
        <v>70</v>
      </c>
      <c r="F25" s="31" t="s">
        <v>71</v>
      </c>
      <c r="G25" s="32">
        <v>44136</v>
      </c>
      <c r="H25" s="33" t="s">
        <v>76</v>
      </c>
      <c r="I25" s="33" t="s">
        <v>277</v>
      </c>
      <c r="J25" s="33" t="s">
        <v>278</v>
      </c>
      <c r="K25" s="67" t="s">
        <v>279</v>
      </c>
      <c r="L25" s="67" t="s">
        <v>130</v>
      </c>
      <c r="M25" s="34" t="s">
        <v>60</v>
      </c>
      <c r="N25" s="30" t="s">
        <v>77</v>
      </c>
      <c r="O25" s="72" t="s">
        <v>17</v>
      </c>
      <c r="P25" s="31" t="s">
        <v>74</v>
      </c>
      <c r="Q25" s="72">
        <v>24</v>
      </c>
      <c r="R25" s="72">
        <v>0</v>
      </c>
      <c r="S25" s="72">
        <v>0</v>
      </c>
      <c r="T25" s="80">
        <v>0</v>
      </c>
      <c r="U25" s="72" t="s">
        <v>325</v>
      </c>
      <c r="V25" s="95"/>
      <c r="W25" s="96"/>
    </row>
    <row r="26" spans="2:23" s="1" customFormat="1" ht="67.5" customHeight="1">
      <c r="B26" s="48">
        <v>13</v>
      </c>
      <c r="C26" s="35" t="s">
        <v>78</v>
      </c>
      <c r="D26" s="36" t="s">
        <v>230</v>
      </c>
      <c r="E26" s="35" t="s">
        <v>79</v>
      </c>
      <c r="F26" s="36" t="s">
        <v>80</v>
      </c>
      <c r="G26" s="37" t="s">
        <v>81</v>
      </c>
      <c r="H26" s="37" t="s">
        <v>82</v>
      </c>
      <c r="I26" s="37" t="s">
        <v>263</v>
      </c>
      <c r="J26" s="37" t="s">
        <v>280</v>
      </c>
      <c r="K26" s="35" t="s">
        <v>281</v>
      </c>
      <c r="L26" s="36" t="s">
        <v>31</v>
      </c>
      <c r="M26" s="36" t="s">
        <v>83</v>
      </c>
      <c r="N26" s="36" t="s">
        <v>84</v>
      </c>
      <c r="O26" s="36" t="s">
        <v>17</v>
      </c>
      <c r="P26" s="36" t="s">
        <v>85</v>
      </c>
      <c r="Q26" s="36">
        <v>82</v>
      </c>
      <c r="R26" s="36">
        <v>0</v>
      </c>
      <c r="S26" s="36">
        <v>0</v>
      </c>
      <c r="T26" s="77">
        <v>0</v>
      </c>
      <c r="U26" s="36" t="s">
        <v>282</v>
      </c>
      <c r="V26" s="93">
        <v>1</v>
      </c>
      <c r="W26" s="94">
        <v>2</v>
      </c>
    </row>
    <row r="27" spans="2:23" s="1" customFormat="1" ht="67.5" customHeight="1">
      <c r="B27" s="48">
        <v>14</v>
      </c>
      <c r="C27" s="35" t="s">
        <v>86</v>
      </c>
      <c r="D27" s="36" t="s">
        <v>230</v>
      </c>
      <c r="E27" s="35" t="s">
        <v>79</v>
      </c>
      <c r="F27" s="36" t="s">
        <v>80</v>
      </c>
      <c r="G27" s="37" t="s">
        <v>87</v>
      </c>
      <c r="H27" s="37" t="s">
        <v>88</v>
      </c>
      <c r="I27" s="37" t="s">
        <v>263</v>
      </c>
      <c r="J27" s="37" t="s">
        <v>283</v>
      </c>
      <c r="K27" s="35" t="s">
        <v>284</v>
      </c>
      <c r="L27" s="36" t="s">
        <v>31</v>
      </c>
      <c r="M27" s="36" t="s">
        <v>83</v>
      </c>
      <c r="N27" s="36" t="s">
        <v>84</v>
      </c>
      <c r="O27" s="36" t="s">
        <v>17</v>
      </c>
      <c r="P27" s="36" t="s">
        <v>85</v>
      </c>
      <c r="Q27" s="36">
        <v>410</v>
      </c>
      <c r="R27" s="36">
        <v>0</v>
      </c>
      <c r="S27" s="36">
        <v>0</v>
      </c>
      <c r="T27" s="77">
        <v>106750000</v>
      </c>
      <c r="U27" s="36" t="s">
        <v>285</v>
      </c>
      <c r="V27" s="93">
        <v>1</v>
      </c>
      <c r="W27" s="94">
        <v>3</v>
      </c>
    </row>
    <row r="28" spans="2:23" s="1" customFormat="1" ht="78.75" customHeight="1">
      <c r="B28" s="48">
        <v>15</v>
      </c>
      <c r="C28" s="35" t="s">
        <v>89</v>
      </c>
      <c r="D28" s="36" t="s">
        <v>230</v>
      </c>
      <c r="E28" s="35" t="s">
        <v>90</v>
      </c>
      <c r="F28" s="36" t="s">
        <v>80</v>
      </c>
      <c r="G28" s="37" t="s">
        <v>91</v>
      </c>
      <c r="H28" s="37" t="s">
        <v>92</v>
      </c>
      <c r="I28" s="37" t="s">
        <v>286</v>
      </c>
      <c r="J28" s="37" t="s">
        <v>287</v>
      </c>
      <c r="K28" s="35" t="s">
        <v>288</v>
      </c>
      <c r="L28" s="36" t="s">
        <v>93</v>
      </c>
      <c r="M28" s="36" t="s">
        <v>83</v>
      </c>
      <c r="N28" s="36" t="s">
        <v>84</v>
      </c>
      <c r="O28" s="36" t="s">
        <v>136</v>
      </c>
      <c r="P28" s="36" t="s">
        <v>94</v>
      </c>
      <c r="Q28" s="36">
        <v>325</v>
      </c>
      <c r="R28" s="36">
        <v>0</v>
      </c>
      <c r="S28" s="36">
        <v>0</v>
      </c>
      <c r="T28" s="77">
        <v>139537000</v>
      </c>
      <c r="U28" s="36" t="s">
        <v>289</v>
      </c>
      <c r="V28" s="93">
        <v>1</v>
      </c>
      <c r="W28" s="94">
        <v>4</v>
      </c>
    </row>
    <row r="29" spans="2:23" s="1" customFormat="1" ht="84" customHeight="1">
      <c r="B29" s="48">
        <v>16</v>
      </c>
      <c r="C29" s="35" t="s">
        <v>95</v>
      </c>
      <c r="D29" s="36" t="s">
        <v>231</v>
      </c>
      <c r="E29" s="36" t="s">
        <v>96</v>
      </c>
      <c r="F29" s="36" t="s">
        <v>97</v>
      </c>
      <c r="G29" s="38">
        <v>44105</v>
      </c>
      <c r="H29" s="38" t="s">
        <v>232</v>
      </c>
      <c r="I29" s="38" t="s">
        <v>263</v>
      </c>
      <c r="J29" s="38" t="s">
        <v>290</v>
      </c>
      <c r="K29" s="36" t="s">
        <v>291</v>
      </c>
      <c r="L29" s="36" t="s">
        <v>31</v>
      </c>
      <c r="M29" s="36" t="s">
        <v>233</v>
      </c>
      <c r="N29" s="36" t="s">
        <v>234</v>
      </c>
      <c r="O29" s="39" t="s">
        <v>17</v>
      </c>
      <c r="P29" s="36" t="s">
        <v>235</v>
      </c>
      <c r="Q29" s="36">
        <v>406</v>
      </c>
      <c r="R29" s="36">
        <v>0</v>
      </c>
      <c r="S29" s="36">
        <v>0</v>
      </c>
      <c r="T29" s="77">
        <v>0</v>
      </c>
      <c r="U29" s="36" t="s">
        <v>292</v>
      </c>
      <c r="V29" s="93">
        <v>1</v>
      </c>
      <c r="W29" s="94">
        <v>4</v>
      </c>
    </row>
    <row r="30" spans="2:23" s="1" customFormat="1" ht="77" customHeight="1">
      <c r="B30" s="48">
        <v>17</v>
      </c>
      <c r="C30" s="35" t="s">
        <v>99</v>
      </c>
      <c r="D30" s="36" t="s">
        <v>231</v>
      </c>
      <c r="E30" s="36" t="s">
        <v>96</v>
      </c>
      <c r="F30" s="39" t="s">
        <v>97</v>
      </c>
      <c r="G30" s="38">
        <v>44105</v>
      </c>
      <c r="H30" s="28" t="s">
        <v>236</v>
      </c>
      <c r="I30" s="38" t="s">
        <v>263</v>
      </c>
      <c r="J30" s="38" t="s">
        <v>290</v>
      </c>
      <c r="K30" s="36" t="s">
        <v>291</v>
      </c>
      <c r="L30" s="36" t="s">
        <v>31</v>
      </c>
      <c r="M30" s="36" t="s">
        <v>233</v>
      </c>
      <c r="N30" s="36" t="s">
        <v>234</v>
      </c>
      <c r="O30" s="39" t="s">
        <v>17</v>
      </c>
      <c r="P30" s="36" t="s">
        <v>235</v>
      </c>
      <c r="Q30" s="36">
        <v>406</v>
      </c>
      <c r="R30" s="36">
        <v>0</v>
      </c>
      <c r="S30" s="36">
        <v>0</v>
      </c>
      <c r="T30" s="77">
        <v>0</v>
      </c>
      <c r="U30" s="36" t="s">
        <v>292</v>
      </c>
      <c r="V30" s="93">
        <v>1</v>
      </c>
      <c r="W30" s="94">
        <v>4</v>
      </c>
    </row>
    <row r="31" spans="2:23" ht="78" customHeight="1">
      <c r="B31" s="46">
        <v>18</v>
      </c>
      <c r="C31" s="15" t="s">
        <v>100</v>
      </c>
      <c r="D31" s="11" t="s">
        <v>10</v>
      </c>
      <c r="E31" s="11" t="s">
        <v>101</v>
      </c>
      <c r="F31" s="27" t="s">
        <v>102</v>
      </c>
      <c r="G31" s="28" t="s">
        <v>103</v>
      </c>
      <c r="H31" s="29" t="s">
        <v>104</v>
      </c>
      <c r="I31" s="29" t="s">
        <v>263</v>
      </c>
      <c r="J31" s="29" t="s">
        <v>294</v>
      </c>
      <c r="K31" s="36" t="s">
        <v>293</v>
      </c>
      <c r="L31" s="36" t="s">
        <v>31</v>
      </c>
      <c r="M31" s="12" t="s">
        <v>105</v>
      </c>
      <c r="N31" s="11" t="s">
        <v>106</v>
      </c>
      <c r="O31" s="39" t="s">
        <v>68</v>
      </c>
      <c r="P31" s="27" t="s">
        <v>107</v>
      </c>
      <c r="Q31" s="39">
        <f>14+10+45</f>
        <v>69</v>
      </c>
      <c r="R31" s="39">
        <v>0</v>
      </c>
      <c r="S31" s="39">
        <v>0</v>
      </c>
      <c r="T31" s="79">
        <v>0</v>
      </c>
      <c r="U31" s="39" t="s">
        <v>295</v>
      </c>
      <c r="V31" s="93">
        <v>1</v>
      </c>
      <c r="W31" s="94">
        <v>3</v>
      </c>
    </row>
    <row r="32" spans="2:23" ht="102">
      <c r="B32" s="46">
        <v>19</v>
      </c>
      <c r="C32" s="15" t="s">
        <v>108</v>
      </c>
      <c r="D32" s="11" t="s">
        <v>10</v>
      </c>
      <c r="E32" s="11" t="s">
        <v>109</v>
      </c>
      <c r="F32" s="27" t="s">
        <v>110</v>
      </c>
      <c r="G32" s="28" t="s">
        <v>111</v>
      </c>
      <c r="H32" s="29" t="s">
        <v>112</v>
      </c>
      <c r="I32" s="29" t="s">
        <v>263</v>
      </c>
      <c r="J32" s="29" t="s">
        <v>296</v>
      </c>
      <c r="K32" s="36" t="s">
        <v>113</v>
      </c>
      <c r="L32" s="36" t="s">
        <v>114</v>
      </c>
      <c r="M32" s="12" t="s">
        <v>115</v>
      </c>
      <c r="N32" s="27" t="s">
        <v>116</v>
      </c>
      <c r="O32" s="39" t="s">
        <v>17</v>
      </c>
      <c r="P32" s="11" t="s">
        <v>117</v>
      </c>
      <c r="Q32" s="12">
        <v>16</v>
      </c>
      <c r="R32" s="12">
        <v>4</v>
      </c>
      <c r="S32" s="12">
        <v>0</v>
      </c>
      <c r="T32" s="81"/>
      <c r="U32" s="12" t="s">
        <v>297</v>
      </c>
      <c r="V32" s="93">
        <v>1</v>
      </c>
      <c r="W32" s="94">
        <v>1</v>
      </c>
    </row>
    <row r="33" spans="2:23" s="1" customFormat="1" ht="134" customHeight="1">
      <c r="B33" s="48">
        <v>20</v>
      </c>
      <c r="C33" s="35" t="s">
        <v>120</v>
      </c>
      <c r="D33" s="36" t="s">
        <v>237</v>
      </c>
      <c r="E33" s="35" t="s">
        <v>118</v>
      </c>
      <c r="F33" s="39" t="s">
        <v>125</v>
      </c>
      <c r="G33" s="38">
        <v>44043</v>
      </c>
      <c r="H33" s="38" t="s">
        <v>126</v>
      </c>
      <c r="I33" s="38" t="s">
        <v>298</v>
      </c>
      <c r="J33" s="38" t="s">
        <v>299</v>
      </c>
      <c r="K33" s="36" t="s">
        <v>300</v>
      </c>
      <c r="L33" s="36" t="s">
        <v>121</v>
      </c>
      <c r="M33" s="36" t="s">
        <v>238</v>
      </c>
      <c r="N33" s="36" t="s">
        <v>239</v>
      </c>
      <c r="O33" s="39" t="s">
        <v>68</v>
      </c>
      <c r="P33" s="36" t="s">
        <v>124</v>
      </c>
      <c r="Q33" s="36">
        <v>9</v>
      </c>
      <c r="R33" s="36">
        <v>9</v>
      </c>
      <c r="S33" s="36">
        <v>1</v>
      </c>
      <c r="T33" s="77">
        <v>0</v>
      </c>
      <c r="U33" s="36" t="s">
        <v>301</v>
      </c>
      <c r="V33" s="93">
        <v>1</v>
      </c>
      <c r="W33" s="94">
        <v>3</v>
      </c>
    </row>
    <row r="34" spans="2:23" s="1" customFormat="1" ht="107" customHeight="1">
      <c r="B34" s="48">
        <v>21</v>
      </c>
      <c r="C34" s="35" t="s">
        <v>133</v>
      </c>
      <c r="D34" s="36" t="s">
        <v>240</v>
      </c>
      <c r="E34" s="35" t="s">
        <v>127</v>
      </c>
      <c r="F34" s="36" t="s">
        <v>128</v>
      </c>
      <c r="G34" s="37" t="s">
        <v>129</v>
      </c>
      <c r="H34" s="37" t="s">
        <v>134</v>
      </c>
      <c r="I34" s="37" t="s">
        <v>263</v>
      </c>
      <c r="J34" s="37" t="s">
        <v>303</v>
      </c>
      <c r="K34" s="35" t="s">
        <v>302</v>
      </c>
      <c r="L34" s="36" t="s">
        <v>130</v>
      </c>
      <c r="M34" s="36" t="s">
        <v>131</v>
      </c>
      <c r="N34" s="35" t="s">
        <v>135</v>
      </c>
      <c r="O34" s="41" t="s">
        <v>17</v>
      </c>
      <c r="P34" s="36" t="s">
        <v>132</v>
      </c>
      <c r="Q34" s="36">
        <f>282+85</f>
        <v>367</v>
      </c>
      <c r="R34" s="36">
        <f>5+2</f>
        <v>7</v>
      </c>
      <c r="S34" s="36">
        <f>5+2</f>
        <v>7</v>
      </c>
      <c r="T34" s="77">
        <v>20000000</v>
      </c>
      <c r="U34" s="36" t="s">
        <v>304</v>
      </c>
      <c r="V34" s="93">
        <v>1</v>
      </c>
      <c r="W34" s="94">
        <v>4</v>
      </c>
    </row>
    <row r="35" spans="2:23" s="1" customFormat="1" ht="94" customHeight="1">
      <c r="B35" s="48">
        <v>22</v>
      </c>
      <c r="C35" s="35" t="s">
        <v>137</v>
      </c>
      <c r="D35" s="36" t="s">
        <v>241</v>
      </c>
      <c r="E35" s="35" t="s">
        <v>202</v>
      </c>
      <c r="F35" s="39" t="s">
        <v>139</v>
      </c>
      <c r="G35" s="36" t="s">
        <v>138</v>
      </c>
      <c r="H35" s="36" t="s">
        <v>140</v>
      </c>
      <c r="I35" s="36" t="s">
        <v>277</v>
      </c>
      <c r="J35" s="36" t="s">
        <v>305</v>
      </c>
      <c r="K35" s="36" t="s">
        <v>306</v>
      </c>
      <c r="L35" s="36" t="s">
        <v>31</v>
      </c>
      <c r="M35" s="36" t="s">
        <v>122</v>
      </c>
      <c r="N35" s="36" t="s">
        <v>123</v>
      </c>
      <c r="O35" s="36" t="s">
        <v>68</v>
      </c>
      <c r="P35" s="36" t="s">
        <v>123</v>
      </c>
      <c r="Q35" s="36">
        <v>2</v>
      </c>
      <c r="R35" s="36">
        <v>2</v>
      </c>
      <c r="S35" s="36">
        <v>0</v>
      </c>
      <c r="T35" s="77">
        <v>0</v>
      </c>
      <c r="U35" s="36" t="s">
        <v>307</v>
      </c>
      <c r="V35" s="93">
        <v>1</v>
      </c>
      <c r="W35" s="94">
        <v>2</v>
      </c>
    </row>
    <row r="36" spans="2:23" s="1" customFormat="1" ht="95" customHeight="1">
      <c r="B36" s="48">
        <v>23</v>
      </c>
      <c r="C36" s="15" t="s">
        <v>141</v>
      </c>
      <c r="D36" s="36" t="s">
        <v>241</v>
      </c>
      <c r="E36" s="36" t="s">
        <v>142</v>
      </c>
      <c r="F36" s="16" t="s">
        <v>139</v>
      </c>
      <c r="G36" s="38">
        <v>44228</v>
      </c>
      <c r="H36" s="38" t="s">
        <v>143</v>
      </c>
      <c r="I36" s="38" t="s">
        <v>286</v>
      </c>
      <c r="J36" s="38" t="s">
        <v>308</v>
      </c>
      <c r="K36" s="36" t="s">
        <v>306</v>
      </c>
      <c r="L36" s="36" t="s">
        <v>31</v>
      </c>
      <c r="M36" s="36" t="s">
        <v>98</v>
      </c>
      <c r="N36" s="16" t="s">
        <v>123</v>
      </c>
      <c r="O36" s="36" t="s">
        <v>136</v>
      </c>
      <c r="P36" s="16" t="s">
        <v>123</v>
      </c>
      <c r="Q36" s="36">
        <v>0</v>
      </c>
      <c r="R36" s="36">
        <v>0</v>
      </c>
      <c r="S36" s="36">
        <v>0</v>
      </c>
      <c r="T36" s="77">
        <v>0</v>
      </c>
      <c r="U36" s="36" t="s">
        <v>217</v>
      </c>
      <c r="V36" s="93">
        <v>1</v>
      </c>
      <c r="W36" s="94">
        <v>4</v>
      </c>
    </row>
    <row r="37" spans="2:23" s="1" customFormat="1" ht="88" customHeight="1">
      <c r="B37" s="48">
        <v>24</v>
      </c>
      <c r="C37" s="35" t="s">
        <v>144</v>
      </c>
      <c r="D37" s="36" t="s">
        <v>242</v>
      </c>
      <c r="E37" s="35" t="s">
        <v>145</v>
      </c>
      <c r="F37" s="36" t="s">
        <v>139</v>
      </c>
      <c r="G37" s="38">
        <v>43862</v>
      </c>
      <c r="H37" s="38" t="s">
        <v>146</v>
      </c>
      <c r="I37" s="38" t="s">
        <v>277</v>
      </c>
      <c r="J37" s="38" t="s">
        <v>309</v>
      </c>
      <c r="K37" s="36" t="s">
        <v>310</v>
      </c>
      <c r="L37" s="36" t="s">
        <v>31</v>
      </c>
      <c r="M37" s="36" t="s">
        <v>147</v>
      </c>
      <c r="N37" s="36" t="s">
        <v>148</v>
      </c>
      <c r="O37" s="36" t="s">
        <v>68</v>
      </c>
      <c r="P37" s="36" t="s">
        <v>149</v>
      </c>
      <c r="Q37" s="36">
        <v>5</v>
      </c>
      <c r="R37" s="36">
        <v>5</v>
      </c>
      <c r="S37" s="36">
        <v>5</v>
      </c>
      <c r="T37" s="77">
        <v>0</v>
      </c>
      <c r="U37" s="36" t="s">
        <v>311</v>
      </c>
      <c r="V37" s="93">
        <v>1</v>
      </c>
      <c r="W37" s="94">
        <v>1</v>
      </c>
    </row>
    <row r="38" spans="2:23" s="1" customFormat="1" ht="93" customHeight="1">
      <c r="B38" s="48">
        <v>25</v>
      </c>
      <c r="C38" s="35" t="s">
        <v>150</v>
      </c>
      <c r="D38" s="36" t="s">
        <v>242</v>
      </c>
      <c r="E38" s="35" t="s">
        <v>145</v>
      </c>
      <c r="F38" s="36" t="s">
        <v>139</v>
      </c>
      <c r="G38" s="38">
        <v>43831</v>
      </c>
      <c r="H38" s="38" t="s">
        <v>146</v>
      </c>
      <c r="I38" s="38" t="s">
        <v>277</v>
      </c>
      <c r="J38" s="38" t="s">
        <v>309</v>
      </c>
      <c r="K38" s="36" t="s">
        <v>310</v>
      </c>
      <c r="L38" s="36" t="s">
        <v>31</v>
      </c>
      <c r="M38" s="36" t="s">
        <v>147</v>
      </c>
      <c r="N38" s="36" t="s">
        <v>148</v>
      </c>
      <c r="O38" s="36" t="s">
        <v>68</v>
      </c>
      <c r="P38" s="36" t="s">
        <v>149</v>
      </c>
      <c r="Q38" s="36">
        <v>5</v>
      </c>
      <c r="R38" s="36">
        <v>5</v>
      </c>
      <c r="S38" s="36">
        <v>5</v>
      </c>
      <c r="T38" s="77">
        <v>0</v>
      </c>
      <c r="U38" s="36" t="s">
        <v>311</v>
      </c>
      <c r="V38" s="93">
        <v>1</v>
      </c>
      <c r="W38" s="94">
        <v>1</v>
      </c>
    </row>
    <row r="39" spans="2:23" s="1" customFormat="1" ht="100" customHeight="1">
      <c r="B39" s="48">
        <v>26</v>
      </c>
      <c r="C39" s="35" t="s">
        <v>151</v>
      </c>
      <c r="D39" s="36" t="s">
        <v>242</v>
      </c>
      <c r="E39" s="35" t="s">
        <v>145</v>
      </c>
      <c r="F39" s="39" t="s">
        <v>243</v>
      </c>
      <c r="G39" s="38">
        <v>43922</v>
      </c>
      <c r="H39" s="38" t="s">
        <v>146</v>
      </c>
      <c r="I39" s="38" t="s">
        <v>277</v>
      </c>
      <c r="J39" s="38" t="s">
        <v>312</v>
      </c>
      <c r="K39" s="36" t="s">
        <v>310</v>
      </c>
      <c r="L39" s="36" t="s">
        <v>31</v>
      </c>
      <c r="M39" s="36" t="s">
        <v>152</v>
      </c>
      <c r="N39" s="36" t="s">
        <v>244</v>
      </c>
      <c r="O39" s="36" t="s">
        <v>68</v>
      </c>
      <c r="P39" s="36" t="s">
        <v>149</v>
      </c>
      <c r="Q39" s="36">
        <v>14</v>
      </c>
      <c r="R39" s="36">
        <v>14</v>
      </c>
      <c r="S39" s="36">
        <v>14</v>
      </c>
      <c r="T39" s="77">
        <v>0</v>
      </c>
      <c r="U39" s="36" t="s">
        <v>313</v>
      </c>
      <c r="V39" s="93">
        <v>1</v>
      </c>
      <c r="W39" s="94">
        <v>2</v>
      </c>
    </row>
    <row r="40" spans="2:23" s="1" customFormat="1" ht="104" customHeight="1">
      <c r="B40" s="48">
        <v>27</v>
      </c>
      <c r="C40" s="35" t="s">
        <v>153</v>
      </c>
      <c r="D40" s="36" t="s">
        <v>242</v>
      </c>
      <c r="E40" s="35" t="s">
        <v>154</v>
      </c>
      <c r="F40" s="36" t="s">
        <v>155</v>
      </c>
      <c r="G40" s="36" t="s">
        <v>156</v>
      </c>
      <c r="H40" s="36" t="s">
        <v>157</v>
      </c>
      <c r="I40" s="36" t="s">
        <v>273</v>
      </c>
      <c r="J40" s="36" t="s">
        <v>314</v>
      </c>
      <c r="K40" s="36" t="s">
        <v>315</v>
      </c>
      <c r="L40" s="36" t="s">
        <v>93</v>
      </c>
      <c r="M40" s="36" t="s">
        <v>158</v>
      </c>
      <c r="N40" s="36" t="s">
        <v>159</v>
      </c>
      <c r="O40" s="36" t="s">
        <v>136</v>
      </c>
      <c r="P40" s="36" t="s">
        <v>160</v>
      </c>
      <c r="Q40" s="36">
        <v>367</v>
      </c>
      <c r="R40" s="36">
        <v>0</v>
      </c>
      <c r="S40" s="36">
        <v>0</v>
      </c>
      <c r="T40" s="77">
        <v>0</v>
      </c>
      <c r="U40" s="36" t="s">
        <v>218</v>
      </c>
      <c r="V40" s="93">
        <v>1</v>
      </c>
      <c r="W40" s="94" t="s">
        <v>219</v>
      </c>
    </row>
    <row r="41" spans="2:23" s="1" customFormat="1" ht="57" customHeight="1">
      <c r="B41" s="48">
        <v>28</v>
      </c>
      <c r="C41" s="35" t="s">
        <v>161</v>
      </c>
      <c r="D41" s="36" t="s">
        <v>242</v>
      </c>
      <c r="E41" s="35" t="s">
        <v>145</v>
      </c>
      <c r="F41" s="39" t="s">
        <v>245</v>
      </c>
      <c r="G41" s="38">
        <v>43891</v>
      </c>
      <c r="H41" s="38" t="s">
        <v>162</v>
      </c>
      <c r="I41" s="38" t="s">
        <v>286</v>
      </c>
      <c r="J41" s="38" t="s">
        <v>316</v>
      </c>
      <c r="K41" s="36" t="s">
        <v>310</v>
      </c>
      <c r="L41" s="36" t="s">
        <v>31</v>
      </c>
      <c r="M41" s="36" t="s">
        <v>163</v>
      </c>
      <c r="N41" s="36" t="s">
        <v>246</v>
      </c>
      <c r="O41" s="39" t="s">
        <v>68</v>
      </c>
      <c r="P41" s="36" t="s">
        <v>164</v>
      </c>
      <c r="Q41" s="36">
        <v>62</v>
      </c>
      <c r="R41" s="36">
        <v>62</v>
      </c>
      <c r="S41" s="36">
        <v>51</v>
      </c>
      <c r="T41" s="77">
        <v>0</v>
      </c>
      <c r="U41" s="36" t="s">
        <v>204</v>
      </c>
      <c r="V41" s="93">
        <v>1</v>
      </c>
      <c r="W41" s="94">
        <v>1</v>
      </c>
    </row>
    <row r="42" spans="2:23" s="1" customFormat="1" ht="63" customHeight="1">
      <c r="B42" s="48">
        <v>29</v>
      </c>
      <c r="C42" s="35" t="s">
        <v>165</v>
      </c>
      <c r="D42" s="36" t="s">
        <v>241</v>
      </c>
      <c r="E42" s="35" t="s">
        <v>145</v>
      </c>
      <c r="F42" s="39" t="s">
        <v>245</v>
      </c>
      <c r="G42" s="38">
        <v>43983</v>
      </c>
      <c r="H42" s="38" t="s">
        <v>166</v>
      </c>
      <c r="I42" s="38" t="s">
        <v>286</v>
      </c>
      <c r="J42" s="38" t="s">
        <v>317</v>
      </c>
      <c r="K42" s="36" t="s">
        <v>310</v>
      </c>
      <c r="L42" s="36" t="s">
        <v>31</v>
      </c>
      <c r="M42" s="36" t="s">
        <v>163</v>
      </c>
      <c r="N42" s="36" t="s">
        <v>246</v>
      </c>
      <c r="O42" s="39" t="s">
        <v>136</v>
      </c>
      <c r="P42" s="36" t="s">
        <v>164</v>
      </c>
      <c r="Q42" s="36">
        <v>24</v>
      </c>
      <c r="R42" s="36">
        <v>24</v>
      </c>
      <c r="S42" s="36">
        <v>22</v>
      </c>
      <c r="T42" s="77">
        <v>0</v>
      </c>
      <c r="U42" s="36" t="s">
        <v>204</v>
      </c>
      <c r="V42" s="93">
        <v>1</v>
      </c>
      <c r="W42" s="94">
        <v>2</v>
      </c>
    </row>
    <row r="43" spans="2:23" s="1" customFormat="1" ht="174" customHeight="1">
      <c r="B43" s="48">
        <v>30</v>
      </c>
      <c r="C43" s="35" t="s">
        <v>167</v>
      </c>
      <c r="D43" s="36" t="s">
        <v>241</v>
      </c>
      <c r="E43" s="35" t="s">
        <v>247</v>
      </c>
      <c r="F43" s="36" t="s">
        <v>80</v>
      </c>
      <c r="G43" s="38">
        <v>44136</v>
      </c>
      <c r="H43" s="38" t="s">
        <v>168</v>
      </c>
      <c r="I43" s="38" t="s">
        <v>263</v>
      </c>
      <c r="J43" s="38" t="s">
        <v>318</v>
      </c>
      <c r="K43" s="36" t="s">
        <v>319</v>
      </c>
      <c r="L43" s="36" t="s">
        <v>31</v>
      </c>
      <c r="M43" s="36" t="s">
        <v>169</v>
      </c>
      <c r="N43" s="36" t="s">
        <v>170</v>
      </c>
      <c r="O43" s="36" t="s">
        <v>17</v>
      </c>
      <c r="P43" s="36" t="s">
        <v>171</v>
      </c>
      <c r="Q43" s="36">
        <v>11</v>
      </c>
      <c r="R43" s="36">
        <v>2</v>
      </c>
      <c r="S43" s="36">
        <v>0</v>
      </c>
      <c r="T43" s="77">
        <v>0</v>
      </c>
      <c r="U43" s="36" t="s">
        <v>203</v>
      </c>
      <c r="V43" s="93">
        <v>1</v>
      </c>
      <c r="W43" s="94" t="s">
        <v>219</v>
      </c>
    </row>
    <row r="44" spans="2:23" s="13" customFormat="1" ht="63" customHeight="1">
      <c r="B44" s="49">
        <v>31</v>
      </c>
      <c r="C44" s="20" t="s">
        <v>172</v>
      </c>
      <c r="D44" s="20" t="s">
        <v>240</v>
      </c>
      <c r="E44" s="20" t="s">
        <v>252</v>
      </c>
      <c r="F44" s="20" t="s">
        <v>145</v>
      </c>
      <c r="G44" s="40">
        <v>44166</v>
      </c>
      <c r="H44" s="40" t="s">
        <v>173</v>
      </c>
      <c r="I44" s="23" t="s">
        <v>329</v>
      </c>
      <c r="J44" s="24" t="s">
        <v>329</v>
      </c>
      <c r="K44" s="25" t="s">
        <v>174</v>
      </c>
      <c r="L44" s="25" t="s">
        <v>175</v>
      </c>
      <c r="M44" s="20" t="s">
        <v>176</v>
      </c>
      <c r="N44" s="20" t="s">
        <v>170</v>
      </c>
      <c r="O44" s="25" t="s">
        <v>136</v>
      </c>
      <c r="P44" s="20" t="s">
        <v>177</v>
      </c>
      <c r="Q44" s="43">
        <v>0</v>
      </c>
      <c r="R44" s="43">
        <v>0</v>
      </c>
      <c r="S44" s="43">
        <v>0</v>
      </c>
      <c r="T44" s="78">
        <v>0</v>
      </c>
      <c r="U44" s="25" t="s">
        <v>225</v>
      </c>
      <c r="V44" s="91">
        <v>0</v>
      </c>
      <c r="W44" s="92"/>
    </row>
    <row r="45" spans="2:23" ht="142" customHeight="1">
      <c r="B45" s="48">
        <v>32</v>
      </c>
      <c r="C45" s="15" t="s">
        <v>178</v>
      </c>
      <c r="D45" s="16" t="s">
        <v>248</v>
      </c>
      <c r="E45" s="16" t="s">
        <v>183</v>
      </c>
      <c r="F45" s="15" t="s">
        <v>119</v>
      </c>
      <c r="G45" s="17">
        <v>44166</v>
      </c>
      <c r="H45" s="17" t="s">
        <v>179</v>
      </c>
      <c r="I45" s="38" t="s">
        <v>298</v>
      </c>
      <c r="J45" s="38" t="s">
        <v>320</v>
      </c>
      <c r="K45" s="36" t="s">
        <v>310</v>
      </c>
      <c r="L45" s="36" t="s">
        <v>31</v>
      </c>
      <c r="M45" s="16" t="s">
        <v>181</v>
      </c>
      <c r="N45" s="16" t="s">
        <v>182</v>
      </c>
      <c r="O45" s="36" t="s">
        <v>68</v>
      </c>
      <c r="P45" s="36" t="s">
        <v>123</v>
      </c>
      <c r="Q45" s="36">
        <f>51+23</f>
        <v>74</v>
      </c>
      <c r="R45" s="36">
        <f>87+23</f>
        <v>110</v>
      </c>
      <c r="S45" s="36">
        <f>60+10</f>
        <v>70</v>
      </c>
      <c r="T45" s="77">
        <v>0</v>
      </c>
      <c r="U45" s="36" t="s">
        <v>321</v>
      </c>
      <c r="V45" s="93">
        <v>1</v>
      </c>
      <c r="W45" s="94">
        <v>4</v>
      </c>
    </row>
    <row r="46" spans="2:23" ht="74" customHeight="1">
      <c r="B46" s="46">
        <v>33</v>
      </c>
      <c r="C46" s="41" t="s">
        <v>184</v>
      </c>
      <c r="D46" s="27" t="s">
        <v>185</v>
      </c>
      <c r="E46" s="27" t="s">
        <v>183</v>
      </c>
      <c r="F46" s="27" t="s">
        <v>186</v>
      </c>
      <c r="G46" s="42">
        <v>44075</v>
      </c>
      <c r="H46" s="42" t="s">
        <v>187</v>
      </c>
      <c r="I46" s="28" t="s">
        <v>322</v>
      </c>
      <c r="J46" s="28" t="s">
        <v>323</v>
      </c>
      <c r="K46" s="39" t="s">
        <v>310</v>
      </c>
      <c r="L46" s="39" t="s">
        <v>31</v>
      </c>
      <c r="M46" s="27" t="s">
        <v>188</v>
      </c>
      <c r="N46" s="27" t="s">
        <v>182</v>
      </c>
      <c r="O46" s="39" t="s">
        <v>17</v>
      </c>
      <c r="P46" s="16" t="s">
        <v>123</v>
      </c>
      <c r="Q46" s="36">
        <v>5</v>
      </c>
      <c r="R46" s="36">
        <v>5</v>
      </c>
      <c r="S46" s="36">
        <v>0</v>
      </c>
      <c r="T46" s="77">
        <v>0</v>
      </c>
      <c r="U46" s="36" t="s">
        <v>204</v>
      </c>
      <c r="V46" s="93">
        <v>1</v>
      </c>
      <c r="W46" s="94">
        <v>3</v>
      </c>
    </row>
    <row r="47" spans="2:23" s="13" customFormat="1" ht="119">
      <c r="B47" s="45">
        <v>34</v>
      </c>
      <c r="C47" s="43" t="s">
        <v>189</v>
      </c>
      <c r="D47" s="22" t="s">
        <v>190</v>
      </c>
      <c r="E47" s="22" t="s">
        <v>191</v>
      </c>
      <c r="F47" s="22" t="s">
        <v>139</v>
      </c>
      <c r="G47" s="44" t="s">
        <v>65</v>
      </c>
      <c r="H47" s="44" t="s">
        <v>192</v>
      </c>
      <c r="I47" s="23" t="s">
        <v>329</v>
      </c>
      <c r="J47" s="24" t="s">
        <v>329</v>
      </c>
      <c r="K47" s="43" t="s">
        <v>180</v>
      </c>
      <c r="L47" s="43" t="s">
        <v>193</v>
      </c>
      <c r="M47" s="22" t="s">
        <v>194</v>
      </c>
      <c r="N47" s="22" t="s">
        <v>182</v>
      </c>
      <c r="O47" s="43" t="s">
        <v>68</v>
      </c>
      <c r="P47" s="20" t="s">
        <v>195</v>
      </c>
      <c r="Q47" s="43">
        <v>0</v>
      </c>
      <c r="R47" s="43">
        <v>0</v>
      </c>
      <c r="S47" s="43">
        <v>0</v>
      </c>
      <c r="T47" s="78">
        <v>0</v>
      </c>
      <c r="U47" s="25" t="s">
        <v>226</v>
      </c>
      <c r="V47" s="91">
        <v>0</v>
      </c>
      <c r="W47" s="92"/>
    </row>
    <row r="48" spans="2:23" ht="103" thickBot="1">
      <c r="B48" s="50">
        <v>35</v>
      </c>
      <c r="C48" s="51" t="s">
        <v>196</v>
      </c>
      <c r="D48" s="52" t="s">
        <v>197</v>
      </c>
      <c r="E48" s="52" t="s">
        <v>191</v>
      </c>
      <c r="F48" s="52" t="s">
        <v>139</v>
      </c>
      <c r="G48" s="53" t="s">
        <v>65</v>
      </c>
      <c r="H48" s="53" t="s">
        <v>198</v>
      </c>
      <c r="I48" s="68" t="s">
        <v>286</v>
      </c>
      <c r="J48" s="68" t="s">
        <v>324</v>
      </c>
      <c r="K48" s="69" t="s">
        <v>113</v>
      </c>
      <c r="L48" s="69" t="s">
        <v>31</v>
      </c>
      <c r="M48" s="52" t="s">
        <v>199</v>
      </c>
      <c r="N48" s="52" t="s">
        <v>200</v>
      </c>
      <c r="O48" s="69" t="s">
        <v>68</v>
      </c>
      <c r="P48" s="54" t="s">
        <v>201</v>
      </c>
      <c r="Q48" s="82">
        <f>2900+5</f>
        <v>2905</v>
      </c>
      <c r="R48" s="82">
        <f>4+12</f>
        <v>16</v>
      </c>
      <c r="S48" s="82">
        <f>4+12</f>
        <v>16</v>
      </c>
      <c r="T48" s="83">
        <v>0</v>
      </c>
      <c r="U48" s="82" t="s">
        <v>227</v>
      </c>
      <c r="V48" s="102">
        <v>1</v>
      </c>
      <c r="W48" s="103">
        <v>4</v>
      </c>
    </row>
    <row r="49" spans="16:23" ht="17" thickBot="1">
      <c r="P49" s="60" t="s">
        <v>328</v>
      </c>
      <c r="Q49" s="84">
        <f>SUBTOTAL(9,Q24:Q48)</f>
        <v>5612</v>
      </c>
      <c r="R49" s="84">
        <f>SUBTOTAL(9,R24:R48)</f>
        <v>269</v>
      </c>
      <c r="S49" s="84">
        <f>SUBTOTAL(9,S24:S48)</f>
        <v>191</v>
      </c>
      <c r="T49" s="85">
        <f>SUBTOTAL(9,T24:T48)</f>
        <v>266287000</v>
      </c>
      <c r="U49" s="61" t="s">
        <v>205</v>
      </c>
      <c r="V49" s="104">
        <f>SUM(V12:V48)/35</f>
        <v>0.74285714285714288</v>
      </c>
      <c r="W49" s="105"/>
    </row>
    <row r="51" spans="16:23" ht="51">
      <c r="P51" s="5"/>
      <c r="Q51" s="86"/>
      <c r="R51" s="86"/>
      <c r="S51" s="86"/>
      <c r="T51" s="87"/>
      <c r="U51" s="9" t="s">
        <v>212</v>
      </c>
      <c r="V51" s="10" t="s">
        <v>210</v>
      </c>
      <c r="W51" s="106" t="s">
        <v>213</v>
      </c>
    </row>
    <row r="52" spans="16:23" ht="17">
      <c r="Q52" s="88"/>
      <c r="R52" s="88"/>
      <c r="S52" s="88"/>
      <c r="T52" s="89" t="s">
        <v>207</v>
      </c>
      <c r="U52" s="6">
        <f>4/35</f>
        <v>0.11428571428571428</v>
      </c>
      <c r="V52" s="107" t="s">
        <v>222</v>
      </c>
      <c r="W52" s="108">
        <v>35</v>
      </c>
    </row>
    <row r="53" spans="16:23" ht="38" customHeight="1">
      <c r="Q53" s="88"/>
      <c r="R53" s="88"/>
      <c r="S53" s="88"/>
      <c r="T53" s="89" t="s">
        <v>208</v>
      </c>
      <c r="U53" s="7">
        <f>4/35</f>
        <v>0.11428571428571428</v>
      </c>
      <c r="V53" s="109" t="s">
        <v>214</v>
      </c>
      <c r="W53" s="108">
        <v>35</v>
      </c>
    </row>
    <row r="54" spans="16:23" ht="51">
      <c r="Q54" s="88"/>
      <c r="R54" s="88"/>
      <c r="S54" s="88"/>
      <c r="T54" s="89" t="s">
        <v>209</v>
      </c>
      <c r="U54" s="7">
        <f>5.45/35</f>
        <v>0.15571428571428572</v>
      </c>
      <c r="V54" s="109" t="s">
        <v>221</v>
      </c>
      <c r="W54" s="108">
        <v>35</v>
      </c>
    </row>
    <row r="55" spans="16:23" ht="102">
      <c r="Q55" s="88"/>
      <c r="R55" s="88"/>
      <c r="S55" s="88"/>
      <c r="T55" s="89" t="s">
        <v>220</v>
      </c>
      <c r="U55" s="7">
        <f>12.55/35</f>
        <v>0.3585714285714286</v>
      </c>
      <c r="V55" s="109" t="s">
        <v>228</v>
      </c>
      <c r="W55" s="108">
        <v>35</v>
      </c>
    </row>
    <row r="56" spans="16:23">
      <c r="Q56" s="88"/>
      <c r="R56" s="88"/>
      <c r="S56" s="88"/>
      <c r="T56" s="89" t="s">
        <v>211</v>
      </c>
      <c r="U56" s="8">
        <f>SUBTOTAL(9,U52:U55)</f>
        <v>0.74285714285714288</v>
      </c>
      <c r="V56" s="4" t="s">
        <v>229</v>
      </c>
    </row>
    <row r="57" spans="16:23">
      <c r="Q57" s="90"/>
      <c r="R57" s="90"/>
      <c r="S57" s="90"/>
      <c r="W57" s="110"/>
    </row>
  </sheetData>
  <autoFilter ref="B11:W57" xr:uid="{7BC67BF0-DC33-CA43-8AAF-24192B21CA10}"/>
  <mergeCells count="2">
    <mergeCell ref="K4:U6"/>
    <mergeCell ref="B2:W2"/>
  </mergeCells>
  <pageMargins left="0.7" right="0.7" top="0.75" bottom="0.75" header="0.3" footer="0.3"/>
  <pageSetup paperSize="9" scale="18"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Yuli Marcela Lopez Cifuentes</dc:creator>
  <cp:keywords/>
  <dc:description/>
  <cp:lastModifiedBy>Yuli López Cifuentes</cp:lastModifiedBy>
  <cp:revision/>
  <dcterms:created xsi:type="dcterms:W3CDTF">2020-01-23T17:25:39Z</dcterms:created>
  <dcterms:modified xsi:type="dcterms:W3CDTF">2021-03-08T16:12:56Z</dcterms:modified>
  <cp:category/>
  <cp:contentStatus/>
</cp:coreProperties>
</file>